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ucea\Desktop\"/>
    </mc:Choice>
  </mc:AlternateContent>
  <bookViews>
    <workbookView xWindow="0" yWindow="0" windowWidth="19200" windowHeight="6930"/>
  </bookViews>
  <sheets>
    <sheet name="version to publish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F72" i="2"/>
  <c r="F68" i="2"/>
  <c r="H73" i="2"/>
  <c r="H71" i="2"/>
  <c r="H70" i="2"/>
  <c r="H69" i="2"/>
  <c r="H67" i="2"/>
  <c r="H66" i="2"/>
  <c r="F69" i="2"/>
  <c r="H37" i="2"/>
  <c r="G37" i="2"/>
  <c r="H35" i="2"/>
  <c r="H34" i="2"/>
  <c r="H33" i="2"/>
  <c r="H32" i="2"/>
  <c r="H31" i="2"/>
  <c r="H30" i="2"/>
  <c r="H29" i="2"/>
  <c r="H28" i="2"/>
  <c r="H27" i="2"/>
  <c r="H26" i="2"/>
  <c r="H111" i="2" l="1"/>
  <c r="H110" i="2"/>
  <c r="H109" i="2"/>
  <c r="H107" i="2"/>
  <c r="H106" i="2"/>
  <c r="H105" i="2"/>
  <c r="H16" i="2" l="1"/>
  <c r="H15" i="2"/>
  <c r="H14" i="2"/>
  <c r="G124" i="2"/>
  <c r="G123" i="2"/>
  <c r="G122" i="2"/>
  <c r="G121" i="2"/>
  <c r="G117" i="2"/>
  <c r="G116" i="2"/>
  <c r="G113" i="2"/>
  <c r="G102" i="2"/>
  <c r="G99" i="2"/>
  <c r="G98" i="2"/>
  <c r="G97" i="2"/>
  <c r="G93" i="2"/>
  <c r="F90" i="2"/>
  <c r="F84" i="2"/>
  <c r="G84" i="2" s="1"/>
  <c r="G82" i="2"/>
  <c r="G83" i="2"/>
  <c r="F73" i="2"/>
  <c r="G73" i="2" s="1"/>
  <c r="F71" i="2"/>
  <c r="G71" i="2" s="1"/>
  <c r="G69" i="2"/>
  <c r="G67" i="2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3" i="2"/>
  <c r="G53" i="2" s="1"/>
  <c r="G50" i="2"/>
  <c r="G49" i="2"/>
  <c r="G48" i="2"/>
  <c r="G47" i="2"/>
  <c r="G45" i="2"/>
  <c r="G44" i="2"/>
  <c r="G43" i="2"/>
  <c r="G42" i="2"/>
  <c r="G40" i="2"/>
  <c r="F20" i="2"/>
  <c r="F11" i="2"/>
  <c r="F8" i="2"/>
  <c r="G7" i="2"/>
  <c r="F6" i="2"/>
  <c r="G26" i="2" l="1"/>
  <c r="G66" i="2"/>
  <c r="G78" i="2"/>
  <c r="G75" i="2" s="1"/>
  <c r="G20" i="2"/>
  <c r="G80" i="2"/>
  <c r="F19" i="2"/>
  <c r="G21" i="2"/>
  <c r="F87" i="2"/>
  <c r="G87" i="2" s="1"/>
  <c r="F10" i="2"/>
  <c r="G10" i="2"/>
  <c r="F12" i="2"/>
  <c r="G12" i="2"/>
  <c r="F7" i="2"/>
  <c r="F21" i="2"/>
  <c r="G70" i="2"/>
  <c r="G81" i="2"/>
  <c r="G6" i="2"/>
  <c r="G8" i="2"/>
  <c r="G11" i="2"/>
  <c r="G19" i="2" l="1"/>
  <c r="G79" i="2"/>
  <c r="G90" i="2"/>
  <c r="G94" i="2" s="1"/>
  <c r="G22" i="2"/>
  <c r="F22" i="2"/>
  <c r="F78" i="2"/>
  <c r="F79" i="2" s="1"/>
  <c r="F88" i="2"/>
  <c r="G88" i="2" s="1"/>
  <c r="F89" i="2"/>
  <c r="G89" i="2" s="1"/>
  <c r="F83" i="2"/>
  <c r="H36" i="2"/>
  <c r="G36" i="2"/>
  <c r="G68" i="2"/>
  <c r="H68" i="2"/>
  <c r="G72" i="2"/>
  <c r="H72" i="2"/>
  <c r="H75" i="2"/>
  <c r="G74" i="2"/>
  <c r="H74" i="2"/>
</calcChain>
</file>

<file path=xl/sharedStrings.xml><?xml version="1.0" encoding="utf-8"?>
<sst xmlns="http://schemas.openxmlformats.org/spreadsheetml/2006/main" count="283" uniqueCount="137">
  <si>
    <t>Care Type</t>
  </si>
  <si>
    <t>Residential &amp; Nursing</t>
  </si>
  <si>
    <t xml:space="preserve">Residential - Standard </t>
  </si>
  <si>
    <t>Residential - Enhanced</t>
  </si>
  <si>
    <t>Residential - Complex (incl Fessey).</t>
  </si>
  <si>
    <t>Residential Self Funders at Fessey</t>
  </si>
  <si>
    <t xml:space="preserve">FNC - to be added to D2A Short Term Only </t>
  </si>
  <si>
    <t>Personal Allowance</t>
  </si>
  <si>
    <t>Minimum Client Contribution Residential &amp; Nursing - 65+</t>
  </si>
  <si>
    <t>Minimum Client Contribution Residential &amp; Nursing Working Age Adults - 18-64</t>
  </si>
  <si>
    <t xml:space="preserve">Supported Living </t>
  </si>
  <si>
    <t>Supported Living - Standard</t>
  </si>
  <si>
    <t>Supported Living - Complex</t>
  </si>
  <si>
    <t>Sleeping Night Rate</t>
  </si>
  <si>
    <t>Waking Night Rate</t>
  </si>
  <si>
    <t>Waking Night Higher Rate</t>
  </si>
  <si>
    <t>Home Care Rates</t>
  </si>
  <si>
    <t xml:space="preserve">Extra Care - First City </t>
  </si>
  <si>
    <t>Extra Care - First City - Bank Holiday</t>
  </si>
  <si>
    <t>Every Day Choice</t>
  </si>
  <si>
    <t>65+ Day Centre Charge</t>
  </si>
  <si>
    <t>Day Services at OK4U</t>
  </si>
  <si>
    <t>Band B - independent, shared support only</t>
  </si>
  <si>
    <t>Band C - Independent, requires some 1 to 1 support</t>
  </si>
  <si>
    <t>Band E - 1 to 1 support at all times</t>
  </si>
  <si>
    <t xml:space="preserve">Day Centre Transport </t>
  </si>
  <si>
    <t>Return Journey - Lower Rate</t>
  </si>
  <si>
    <t>Return Journey - Higher Rate</t>
  </si>
  <si>
    <t>Full Cost</t>
  </si>
  <si>
    <t>Daily Refreshments Charge (incl OK4U)</t>
  </si>
  <si>
    <t>Headway</t>
  </si>
  <si>
    <t>Jubilee</t>
  </si>
  <si>
    <t>UET - 1:3 Support</t>
  </si>
  <si>
    <t>UET - 1:2 Support</t>
  </si>
  <si>
    <t>UET - 1:2 Support with Access to 2:1</t>
  </si>
  <si>
    <t>UET - 1:1 Support</t>
  </si>
  <si>
    <t>UET - 1:1 Support with Access to 2:1</t>
  </si>
  <si>
    <t>UET - 2:1 Support</t>
  </si>
  <si>
    <t xml:space="preserve">Out and About Swindon Group </t>
  </si>
  <si>
    <t>Out and About Swindon - 1:1</t>
  </si>
  <si>
    <t xml:space="preserve">Guide Communicator </t>
  </si>
  <si>
    <t>Direct Payments</t>
  </si>
  <si>
    <t>Direct Payment Agency Rate</t>
  </si>
  <si>
    <t>Direct Payment Agency Bank Holiday Rate</t>
  </si>
  <si>
    <t>Direct Payment Agency Sleeping Night</t>
  </si>
  <si>
    <t>Direct Payment Agency Waking Night</t>
  </si>
  <si>
    <t xml:space="preserve">Direct Payment Supported Living </t>
  </si>
  <si>
    <t>Direct Payment Respite</t>
  </si>
  <si>
    <t>Residential Respite - Social Care Supported</t>
  </si>
  <si>
    <t>Cancellation Fee - less than 7 days</t>
  </si>
  <si>
    <t>Cancellation Fee - less than 24 hours</t>
  </si>
  <si>
    <t>Residential Respite Self Funder (incl Fessey Hse)</t>
  </si>
  <si>
    <t>Nursing Respite - Social Care Supported</t>
  </si>
  <si>
    <t>Nursing Respite - Self Funder</t>
  </si>
  <si>
    <t>Shared Lives</t>
  </si>
  <si>
    <t>Band 1</t>
  </si>
  <si>
    <t>Band 2</t>
  </si>
  <si>
    <t>Band 3</t>
  </si>
  <si>
    <t>Shared Lives Respite</t>
  </si>
  <si>
    <t xml:space="preserve">Firethorn </t>
  </si>
  <si>
    <t>Firethorn Respite - Self Funder</t>
  </si>
  <si>
    <t>Firethorn Respite</t>
  </si>
  <si>
    <t xml:space="preserve">Homeline </t>
  </si>
  <si>
    <t>Homeline Plus Level 1 (Telecare)</t>
  </si>
  <si>
    <t>Homeline Plus Level 2</t>
  </si>
  <si>
    <t>Homeline Plus Level 3</t>
  </si>
  <si>
    <t>Blue Badge</t>
  </si>
  <si>
    <t>Standard</t>
  </si>
  <si>
    <t>Deputyship Charges</t>
  </si>
  <si>
    <t>Set Up Fee</t>
  </si>
  <si>
    <r>
      <t xml:space="preserve">Annual Year 1 charge </t>
    </r>
    <r>
      <rPr>
        <b/>
        <sz val="9"/>
        <rFont val="Calibri"/>
        <family val="2"/>
      </rPr>
      <t>(if capital is £16k or over)</t>
    </r>
  </si>
  <si>
    <t>Office of Public Guardian Report</t>
  </si>
  <si>
    <r>
      <t>Appointee Fee</t>
    </r>
    <r>
      <rPr>
        <b/>
        <sz val="9"/>
        <rFont val="Calibri"/>
        <family val="2"/>
      </rPr>
      <t xml:space="preserve"> (if capital exceeds £999)</t>
    </r>
    <r>
      <rPr>
        <b/>
        <sz val="11"/>
        <rFont val="Calibri"/>
        <family val="2"/>
      </rPr>
      <t xml:space="preserve"> per week</t>
    </r>
  </si>
  <si>
    <t xml:space="preserve">Closing Deceased Case </t>
  </si>
  <si>
    <t xml:space="preserve">Administrative &amp; Legal Fees - Self Funders Only </t>
  </si>
  <si>
    <t>Deferred Payment Agreement - Set up Admin &amp; Legal Fee</t>
  </si>
  <si>
    <t>Deferred Payment Agreement - Annual Maintenance Fee</t>
  </si>
  <si>
    <t>Deferred Payment Agreement - Annual Interest Charge</t>
  </si>
  <si>
    <t>Social Work Asessment / Review for another Local Authority</t>
  </si>
  <si>
    <t>Advanced Social Worker</t>
  </si>
  <si>
    <t>Experienced Social Worker</t>
  </si>
  <si>
    <t>Social Worker</t>
  </si>
  <si>
    <t>Assistant Care Manager</t>
  </si>
  <si>
    <t>Occupational Therapy - Advanced Occupational Therapist</t>
  </si>
  <si>
    <t>Occupational Therapy - Experienced Occupational Therpaist</t>
  </si>
  <si>
    <t>Occupational Therapy - Occupational Therapist</t>
  </si>
  <si>
    <t>Unit for Cost</t>
  </si>
  <si>
    <t>Per Week</t>
  </si>
  <si>
    <t xml:space="preserve">Per Week </t>
  </si>
  <si>
    <t>per week</t>
  </si>
  <si>
    <t>Per Hour</t>
  </si>
  <si>
    <t>Per Night</t>
  </si>
  <si>
    <t>Per Day</t>
  </si>
  <si>
    <t>(18.5 hrs)          per wk</t>
  </si>
  <si>
    <t>(23 hrs)       per wk</t>
  </si>
  <si>
    <t>(28.5 hrs)        per wk</t>
  </si>
  <si>
    <t>N/A</t>
  </si>
  <si>
    <t>24/25 Cost</t>
  </si>
  <si>
    <t>24/25 Charge</t>
  </si>
  <si>
    <t>WEF</t>
  </si>
  <si>
    <t>25/26     Price/ Cost</t>
  </si>
  <si>
    <t>25/26 Charge</t>
  </si>
  <si>
    <t>25/26  % Increase</t>
  </si>
  <si>
    <t>Comments</t>
  </si>
  <si>
    <t>Set by Department of Health. 
FNC only applies for short term D2A</t>
  </si>
  <si>
    <t>Set by Government</t>
  </si>
  <si>
    <t>Made up of £227.10 Std Guarantee Credit Single, less Personal Expense Allowance of £30.65 as per DWP.</t>
  </si>
  <si>
    <t>Made up of Income Support Personal allowance (over 25) £92.05, plus Disability Premium Single (over 25) £43.20 minus PEA of £30.65 as per DWP.</t>
  </si>
  <si>
    <t>Fees Set by the Court of Protection</t>
  </si>
  <si>
    <r>
      <t xml:space="preserve">Direct Payments - PA Rate 1 </t>
    </r>
    <r>
      <rPr>
        <b/>
        <sz val="9"/>
        <color rgb="FF000000"/>
        <rFont val="Calibri"/>
        <family val="2"/>
      </rPr>
      <t xml:space="preserve">- </t>
    </r>
    <r>
      <rPr>
        <sz val="9"/>
        <color rgb="FF000000"/>
        <rFont val="Calibri"/>
        <family val="2"/>
      </rPr>
      <t>Normal day hours - Mon to Friday 8am to 8pm</t>
    </r>
  </si>
  <si>
    <r>
      <rPr>
        <b/>
        <sz val="11"/>
        <color rgb="FF000000"/>
        <rFont val="Calibri"/>
        <family val="2"/>
      </rPr>
      <t>Direct Payments PA Rate 2</t>
    </r>
    <r>
      <rPr>
        <sz val="9"/>
        <color rgb="FF000000"/>
        <rFont val="Calibri"/>
        <family val="2"/>
      </rPr>
      <t xml:space="preserve"> - Applies
Mon to Fri - 7am to 8am and 8pm to 10pm, Sat and Sun - 7am to 10pm and 
8am to 10pm for Bank Holidays</t>
    </r>
  </si>
  <si>
    <r>
      <t>Interest rate set at the National rate set by Office of Budget Responsibility.  This is reviewed twice yearly in</t>
    </r>
    <r>
      <rPr>
        <b/>
        <sz val="9"/>
        <color rgb="FF008000"/>
        <rFont val="Calibri"/>
        <family val="2"/>
      </rPr>
      <t xml:space="preserve"> January and July.</t>
    </r>
    <r>
      <rPr>
        <sz val="9"/>
        <rFont val="Calibri"/>
        <family val="2"/>
      </rPr>
      <t xml:space="preserve"> Rate shown is Jan 25. </t>
    </r>
  </si>
  <si>
    <t>Home Care - Lead Provider - 4 hrs &amp; under</t>
  </si>
  <si>
    <t>Bank Hol Rate - Lead Provider - 4 hrs &amp; under</t>
  </si>
  <si>
    <t>Bank Hol Rate - Non Lead Provider</t>
  </si>
  <si>
    <r>
      <t xml:space="preserve">Home Care Rates Non Lead Provider </t>
    </r>
    <r>
      <rPr>
        <b/>
        <sz val="10"/>
        <color rgb="FF000000"/>
        <rFont val="Calibri"/>
        <family val="2"/>
      </rPr>
      <t>(Framework &amp; Off Contract)</t>
    </r>
  </si>
  <si>
    <r>
      <t xml:space="preserve">Out and About Swindon - </t>
    </r>
    <r>
      <rPr>
        <b/>
        <sz val="10"/>
        <rFont val="Calibri"/>
        <family val="2"/>
      </rPr>
      <t>Bespoke/Complex (by exception)</t>
    </r>
  </si>
  <si>
    <t>Respite</t>
  </si>
  <si>
    <r>
      <t xml:space="preserve">Band D - 2-1 </t>
    </r>
    <r>
      <rPr>
        <b/>
        <sz val="10"/>
        <rFont val="Calibri"/>
        <family val="2"/>
      </rPr>
      <t>with personal care, medication, feeding and health matters. Shared support for activities and sessions.</t>
    </r>
  </si>
  <si>
    <t>Day Services - SBC</t>
  </si>
  <si>
    <t>Home Care - Lead Provider - Over 4 hrs &amp; up to 12 hr blocks</t>
  </si>
  <si>
    <t>Home Care - Lead Provider - Over 12 hr blocks</t>
  </si>
  <si>
    <t>Bank Hol Rate - Lead Provider - Over 4 hrs &amp; up to 12 hr blocks</t>
  </si>
  <si>
    <t>Bank Hol Rate - Lead Provider - Over 12 hr blocks</t>
  </si>
  <si>
    <r>
      <rPr>
        <b/>
        <sz val="11"/>
        <rFont val="Calibri"/>
        <family val="2"/>
      </rPr>
      <t>Direct Payment PA Sleeping Night</t>
    </r>
    <r>
      <rPr>
        <b/>
        <sz val="10"/>
        <rFont val="Calibri"/>
        <family val="2"/>
      </rPr>
      <t xml:space="preserve"> </t>
    </r>
    <r>
      <rPr>
        <b/>
        <sz val="9"/>
        <rFont val="Calibri"/>
        <family val="2"/>
      </rPr>
      <t xml:space="preserve">- </t>
    </r>
    <r>
      <rPr>
        <sz val="9"/>
        <rFont val="Calibri"/>
        <family val="2"/>
      </rPr>
      <t>Bank Holidays are included in this rate</t>
    </r>
  </si>
  <si>
    <r>
      <rPr>
        <b/>
        <sz val="11"/>
        <rFont val="Calibri"/>
        <family val="2"/>
      </rPr>
      <t>Direct Payment PA Waking Night</t>
    </r>
    <r>
      <rPr>
        <b/>
        <sz val="10"/>
        <rFont val="Calibri"/>
        <family val="2"/>
      </rPr>
      <t xml:space="preserve"> </t>
    </r>
    <r>
      <rPr>
        <b/>
        <sz val="9"/>
        <rFont val="Calibri"/>
        <family val="2"/>
      </rPr>
      <t xml:space="preserve">- </t>
    </r>
    <r>
      <rPr>
        <sz val="9"/>
        <rFont val="Calibri"/>
        <family val="2"/>
      </rPr>
      <t>Bank Holidays are included in this rate</t>
    </r>
  </si>
  <si>
    <t>Day Services - External</t>
  </si>
  <si>
    <t>Adult Social Care Fees and Charges For 2025/2026</t>
  </si>
  <si>
    <t xml:space="preserve">Nursing Standard </t>
  </si>
  <si>
    <t xml:space="preserve">Nursing Enhanced </t>
  </si>
  <si>
    <t xml:space="preserve">Nursing Complex </t>
  </si>
  <si>
    <t>Or cost of Respite bed, whichever is lowest.</t>
  </si>
  <si>
    <t>Excludes FNC.</t>
  </si>
  <si>
    <t>Court Application Fee</t>
  </si>
  <si>
    <t>Annual Property Maintenance Charge, including rental properties or where the person is a tenant.</t>
  </si>
  <si>
    <r>
      <t xml:space="preserve">Annual Year 2 &amp; Subsequent Years </t>
    </r>
    <r>
      <rPr>
        <b/>
        <sz val="9"/>
        <rFont val="Calibri"/>
        <family val="2"/>
      </rPr>
      <t>(if capital is £20,300 or over)</t>
    </r>
  </si>
  <si>
    <r>
      <t>Annual Charge = % of capital</t>
    </r>
    <r>
      <rPr>
        <b/>
        <sz val="9"/>
        <rFont val="Calibri"/>
        <family val="2"/>
      </rPr>
      <t xml:space="preserve"> on anniversary of court order (if capital is below £20,300)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</si>
</sst>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£&quot;#,##0.00"/>
    <numFmt numFmtId="165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u/>
      <sz val="18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sz val="9"/>
      <color rgb="FF7030A0"/>
      <name val="Calibri"/>
      <family val="2"/>
    </font>
    <font>
      <b/>
      <sz val="10"/>
      <color rgb="FF7030A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7030A0"/>
      <name val="Calibri"/>
      <family val="2"/>
    </font>
    <font>
      <b/>
      <u/>
      <sz val="11"/>
      <name val="Calibri"/>
      <family val="2"/>
    </font>
    <font>
      <b/>
      <u/>
      <sz val="12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9"/>
      <color rgb="FF008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theme="5" tint="0.59999389629810485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3" fillId="0" borderId="39" xfId="0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13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13" fontId="7" fillId="0" borderId="3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/>
    </xf>
    <xf numFmtId="0" fontId="10" fillId="0" borderId="3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/>
    </xf>
    <xf numFmtId="0" fontId="10" fillId="0" borderId="33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/>
    </xf>
    <xf numFmtId="0" fontId="10" fillId="0" borderId="3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 vertical="top" wrapText="1"/>
    </xf>
    <xf numFmtId="0" fontId="16" fillId="3" borderId="14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16" fillId="3" borderId="3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/>
    </xf>
    <xf numFmtId="164" fontId="14" fillId="0" borderId="7" xfId="0" applyNumberFormat="1" applyFont="1" applyFill="1" applyBorder="1" applyAlignment="1">
      <alignment horizontal="right" vertical="top"/>
    </xf>
    <xf numFmtId="164" fontId="10" fillId="0" borderId="7" xfId="0" applyNumberFormat="1" applyFont="1" applyFill="1" applyBorder="1" applyAlignment="1">
      <alignment horizontal="left" vertical="top"/>
    </xf>
    <xf numFmtId="0" fontId="15" fillId="3" borderId="16" xfId="0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vertical="top" wrapText="1"/>
    </xf>
    <xf numFmtId="0" fontId="20" fillId="3" borderId="14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vertical="top"/>
    </xf>
    <xf numFmtId="164" fontId="14" fillId="0" borderId="16" xfId="0" applyNumberFormat="1" applyFont="1" applyFill="1" applyBorder="1" applyAlignment="1">
      <alignment horizontal="left" vertical="top"/>
    </xf>
    <xf numFmtId="0" fontId="12" fillId="0" borderId="16" xfId="0" applyFont="1" applyFill="1" applyBorder="1" applyAlignment="1">
      <alignment horizontal="left" vertical="top"/>
    </xf>
    <xf numFmtId="0" fontId="10" fillId="0" borderId="37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vertical="top" wrapText="1"/>
    </xf>
    <xf numFmtId="14" fontId="12" fillId="0" borderId="7" xfId="0" applyNumberFormat="1" applyFont="1" applyFill="1" applyBorder="1" applyAlignment="1">
      <alignment horizontal="left" vertical="top"/>
    </xf>
    <xf numFmtId="0" fontId="18" fillId="0" borderId="33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164" fontId="14" fillId="0" borderId="0" xfId="0" applyNumberFormat="1" applyFont="1" applyFill="1" applyBorder="1" applyAlignment="1">
      <alignment horizontal="right" vertical="top"/>
    </xf>
    <xf numFmtId="14" fontId="12" fillId="0" borderId="0" xfId="0" applyNumberFormat="1" applyFont="1" applyFill="1" applyBorder="1" applyAlignment="1">
      <alignment horizontal="left" vertical="top"/>
    </xf>
    <xf numFmtId="0" fontId="18" fillId="0" borderId="3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vertical="top"/>
    </xf>
    <xf numFmtId="0" fontId="10" fillId="0" borderId="39" xfId="0" applyFont="1" applyFill="1" applyBorder="1" applyAlignment="1">
      <alignment vertical="top" wrapText="1"/>
    </xf>
    <xf numFmtId="0" fontId="15" fillId="3" borderId="10" xfId="0" applyFont="1" applyFill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vertical="top" wrapText="1"/>
    </xf>
    <xf numFmtId="0" fontId="20" fillId="3" borderId="18" xfId="0" applyFont="1" applyFill="1" applyBorder="1" applyAlignment="1">
      <alignment horizontal="center" vertical="top" wrapText="1"/>
    </xf>
    <xf numFmtId="0" fontId="15" fillId="3" borderId="18" xfId="0" applyFont="1" applyFill="1" applyBorder="1" applyAlignment="1">
      <alignment horizontal="center" vertical="top" wrapText="1"/>
    </xf>
    <xf numFmtId="0" fontId="17" fillId="3" borderId="18" xfId="0" applyFont="1" applyFill="1" applyBorder="1" applyAlignment="1">
      <alignment horizontal="center" vertical="top" wrapText="1"/>
    </xf>
    <xf numFmtId="0" fontId="16" fillId="3" borderId="40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0" fontId="10" fillId="0" borderId="15" xfId="0" applyFont="1" applyFill="1" applyBorder="1" applyAlignment="1">
      <alignment vertical="top" wrapText="1"/>
    </xf>
    <xf numFmtId="0" fontId="3" fillId="0" borderId="41" xfId="0" applyNumberFormat="1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vertical="top" wrapText="1"/>
    </xf>
    <xf numFmtId="0" fontId="3" fillId="0" borderId="33" xfId="0" applyNumberFormat="1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0" fontId="3" fillId="0" borderId="39" xfId="0" applyNumberFormat="1" applyFont="1" applyFill="1" applyBorder="1" applyAlignment="1">
      <alignment horizontal="left" vertical="top" wrapText="1"/>
    </xf>
    <xf numFmtId="0" fontId="3" fillId="0" borderId="32" xfId="0" applyNumberFormat="1" applyFont="1" applyFill="1" applyBorder="1" applyAlignment="1">
      <alignment horizontal="left" vertical="top" wrapText="1"/>
    </xf>
    <xf numFmtId="0" fontId="4" fillId="0" borderId="12" xfId="0" quotePrefix="1" applyFont="1" applyFill="1" applyBorder="1" applyAlignment="1">
      <alignment vertical="top" wrapText="1"/>
    </xf>
    <xf numFmtId="0" fontId="4" fillId="0" borderId="4" xfId="0" quotePrefix="1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/>
    </xf>
    <xf numFmtId="164" fontId="10" fillId="0" borderId="36" xfId="0" applyNumberFormat="1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vertical="top"/>
    </xf>
    <xf numFmtId="164" fontId="14" fillId="3" borderId="14" xfId="0" applyNumberFormat="1" applyFont="1" applyFill="1" applyBorder="1" applyAlignment="1">
      <alignment vertical="top"/>
    </xf>
    <xf numFmtId="0" fontId="12" fillId="3" borderId="14" xfId="0" applyFont="1" applyFill="1" applyBorder="1" applyAlignment="1">
      <alignment horizontal="left" vertical="top"/>
    </xf>
    <xf numFmtId="0" fontId="10" fillId="3" borderId="3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top"/>
    </xf>
    <xf numFmtId="0" fontId="18" fillId="0" borderId="3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/>
    </xf>
    <xf numFmtId="164" fontId="12" fillId="0" borderId="0" xfId="0" applyNumberFormat="1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center" vertical="top" wrapText="1"/>
    </xf>
    <xf numFmtId="0" fontId="22" fillId="0" borderId="2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36" xfId="0" applyFont="1" applyFill="1" applyBorder="1" applyAlignment="1">
      <alignment vertical="top" wrapText="1"/>
    </xf>
    <xf numFmtId="0" fontId="10" fillId="0" borderId="34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3" fillId="0" borderId="38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 wrapText="1"/>
    </xf>
    <xf numFmtId="164" fontId="11" fillId="0" borderId="15" xfId="0" applyNumberFormat="1" applyFont="1" applyFill="1" applyBorder="1" applyAlignment="1">
      <alignment vertical="top"/>
    </xf>
    <xf numFmtId="164" fontId="11" fillId="0" borderId="7" xfId="0" applyNumberFormat="1" applyFont="1" applyFill="1" applyBorder="1" applyAlignment="1">
      <alignment vertical="top"/>
    </xf>
    <xf numFmtId="164" fontId="3" fillId="0" borderId="7" xfId="0" applyNumberFormat="1" applyFont="1" applyFill="1" applyBorder="1" applyAlignment="1">
      <alignment horizontal="right" vertical="top" wrapText="1"/>
    </xf>
    <xf numFmtId="164" fontId="11" fillId="0" borderId="7" xfId="0" applyNumberFormat="1" applyFont="1" applyFill="1" applyBorder="1" applyAlignment="1">
      <alignment horizontal="right" vertical="top" wrapText="1"/>
    </xf>
    <xf numFmtId="164" fontId="11" fillId="0" borderId="7" xfId="0" applyNumberFormat="1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right" vertical="top"/>
    </xf>
    <xf numFmtId="164" fontId="24" fillId="0" borderId="7" xfId="0" applyNumberFormat="1" applyFont="1" applyFill="1" applyBorder="1" applyAlignment="1">
      <alignment horizontal="center" vertical="top"/>
    </xf>
    <xf numFmtId="164" fontId="24" fillId="0" borderId="11" xfId="0" applyNumberFormat="1" applyFont="1" applyFill="1" applyBorder="1" applyAlignment="1">
      <alignment horizontal="center" vertical="top"/>
    </xf>
    <xf numFmtId="164" fontId="11" fillId="0" borderId="11" xfId="0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vertical="top"/>
    </xf>
    <xf numFmtId="164" fontId="24" fillId="0" borderId="15" xfId="0" applyNumberFormat="1" applyFont="1" applyFill="1" applyBorder="1" applyAlignment="1">
      <alignment horizontal="right" vertical="top"/>
    </xf>
    <xf numFmtId="164" fontId="24" fillId="0" borderId="7" xfId="0" applyNumberFormat="1" applyFont="1" applyFill="1" applyBorder="1" applyAlignment="1">
      <alignment horizontal="right" vertical="top"/>
    </xf>
    <xf numFmtId="164" fontId="24" fillId="0" borderId="16" xfId="0" applyNumberFormat="1" applyFont="1" applyFill="1" applyBorder="1" applyAlignment="1">
      <alignment horizontal="left" vertical="top"/>
    </xf>
    <xf numFmtId="164" fontId="24" fillId="0" borderId="0" xfId="0" applyNumberFormat="1" applyFont="1" applyFill="1" applyBorder="1" applyAlignment="1">
      <alignment horizontal="center" vertical="top"/>
    </xf>
    <xf numFmtId="164" fontId="24" fillId="0" borderId="0" xfId="0" applyNumberFormat="1" applyFont="1" applyFill="1" applyBorder="1" applyAlignment="1">
      <alignment horizontal="right" vertical="top"/>
    </xf>
    <xf numFmtId="164" fontId="24" fillId="0" borderId="17" xfId="0" applyNumberFormat="1" applyFont="1" applyFill="1" applyBorder="1" applyAlignment="1">
      <alignment horizontal="center" vertical="top"/>
    </xf>
    <xf numFmtId="164" fontId="24" fillId="0" borderId="17" xfId="0" applyNumberFormat="1" applyFont="1" applyFill="1" applyBorder="1" applyAlignment="1">
      <alignment horizontal="right" vertical="top"/>
    </xf>
    <xf numFmtId="164" fontId="24" fillId="0" borderId="0" xfId="0" applyNumberFormat="1" applyFont="1" applyFill="1" applyBorder="1" applyAlignment="1">
      <alignment vertical="top"/>
    </xf>
    <xf numFmtId="164" fontId="24" fillId="0" borderId="7" xfId="0" applyNumberFormat="1" applyFont="1" applyFill="1" applyBorder="1" applyAlignment="1">
      <alignment vertical="top"/>
    </xf>
    <xf numFmtId="164" fontId="24" fillId="0" borderId="17" xfId="0" applyNumberFormat="1" applyFont="1" applyFill="1" applyBorder="1" applyAlignment="1">
      <alignment vertical="top"/>
    </xf>
    <xf numFmtId="164" fontId="24" fillId="0" borderId="15" xfId="0" applyNumberFormat="1" applyFont="1" applyFill="1" applyBorder="1" applyAlignment="1">
      <alignment vertical="top"/>
    </xf>
    <xf numFmtId="164" fontId="24" fillId="3" borderId="14" xfId="0" applyNumberFormat="1" applyFont="1" applyFill="1" applyBorder="1" applyAlignment="1">
      <alignment vertical="top"/>
    </xf>
    <xf numFmtId="164" fontId="11" fillId="0" borderId="15" xfId="0" applyNumberFormat="1" applyFont="1" applyFill="1" applyBorder="1" applyAlignment="1">
      <alignment horizontal="right" vertical="top"/>
    </xf>
    <xf numFmtId="10" fontId="11" fillId="0" borderId="7" xfId="0" applyNumberFormat="1" applyFont="1" applyFill="1" applyBorder="1" applyAlignment="1">
      <alignment horizontal="right" vertical="top"/>
    </xf>
    <xf numFmtId="164" fontId="11" fillId="0" borderId="17" xfId="0" applyNumberFormat="1" applyFont="1" applyFill="1" applyBorder="1" applyAlignment="1">
      <alignment horizontal="right" vertical="top"/>
    </xf>
    <xf numFmtId="10" fontId="24" fillId="0" borderId="17" xfId="2" applyNumberFormat="1" applyFont="1" applyFill="1" applyBorder="1" applyAlignment="1">
      <alignment horizontal="right" vertical="top"/>
    </xf>
    <xf numFmtId="0" fontId="28" fillId="0" borderId="22" xfId="0" applyFont="1" applyFill="1" applyBorder="1" applyAlignment="1">
      <alignment vertical="top" wrapText="1"/>
    </xf>
    <xf numFmtId="164" fontId="10" fillId="0" borderId="17" xfId="0" applyNumberFormat="1" applyFont="1" applyFill="1" applyBorder="1" applyAlignment="1">
      <alignment horizontal="left" vertical="top"/>
    </xf>
    <xf numFmtId="0" fontId="10" fillId="0" borderId="39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vertical="top" wrapText="1"/>
    </xf>
    <xf numFmtId="0" fontId="9" fillId="2" borderId="44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164" fontId="11" fillId="0" borderId="17" xfId="0" applyNumberFormat="1" applyFont="1" applyFill="1" applyBorder="1" applyAlignment="1">
      <alignment vertical="top"/>
    </xf>
    <xf numFmtId="0" fontId="9" fillId="2" borderId="4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4" fontId="24" fillId="0" borderId="15" xfId="0" applyNumberFormat="1" applyFont="1" applyFill="1" applyBorder="1" applyAlignment="1">
      <alignment horizontal="center" vertical="top"/>
    </xf>
    <xf numFmtId="0" fontId="10" fillId="0" borderId="3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164" fontId="24" fillId="0" borderId="2" xfId="0" applyNumberFormat="1" applyFont="1" applyFill="1" applyBorder="1" applyAlignment="1">
      <alignment horizontal="right" vertical="top"/>
    </xf>
    <xf numFmtId="0" fontId="3" fillId="0" borderId="17" xfId="0" applyFont="1" applyFill="1" applyBorder="1" applyAlignment="1">
      <alignment vertical="top"/>
    </xf>
    <xf numFmtId="0" fontId="9" fillId="2" borderId="43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18" fillId="0" borderId="42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/>
    </xf>
    <xf numFmtId="164" fontId="24" fillId="0" borderId="2" xfId="0" applyNumberFormat="1" applyFont="1" applyFill="1" applyBorder="1" applyAlignment="1">
      <alignment horizontal="center" vertical="top"/>
    </xf>
    <xf numFmtId="0" fontId="10" fillId="0" borderId="31" xfId="0" applyFont="1" applyFill="1" applyBorder="1" applyAlignment="1">
      <alignment vertical="top"/>
    </xf>
    <xf numFmtId="0" fontId="22" fillId="2" borderId="44" xfId="0" applyFont="1" applyFill="1" applyBorder="1" applyAlignment="1">
      <alignment horizontal="left" vertical="top" wrapText="1"/>
    </xf>
    <xf numFmtId="164" fontId="7" fillId="4" borderId="2" xfId="0" applyNumberFormat="1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vertical="top" wrapText="1"/>
    </xf>
    <xf numFmtId="14" fontId="7" fillId="4" borderId="2" xfId="0" applyNumberFormat="1" applyFont="1" applyFill="1" applyBorder="1" applyAlignment="1">
      <alignment horizontal="center" vertical="top"/>
    </xf>
    <xf numFmtId="164" fontId="4" fillId="4" borderId="21" xfId="0" applyNumberFormat="1" applyFont="1" applyFill="1" applyBorder="1" applyAlignment="1">
      <alignment vertical="top"/>
    </xf>
    <xf numFmtId="164" fontId="4" fillId="4" borderId="27" xfId="0" applyNumberFormat="1" applyFont="1" applyFill="1" applyBorder="1" applyAlignment="1">
      <alignment vertical="top"/>
    </xf>
    <xf numFmtId="14" fontId="12" fillId="4" borderId="19" xfId="0" applyNumberFormat="1" applyFont="1" applyFill="1" applyBorder="1" applyAlignment="1">
      <alignment horizontal="left" vertical="top"/>
    </xf>
    <xf numFmtId="164" fontId="4" fillId="4" borderId="7" xfId="0" applyNumberFormat="1" applyFont="1" applyFill="1" applyBorder="1" applyAlignment="1">
      <alignment vertical="top"/>
    </xf>
    <xf numFmtId="14" fontId="12" fillId="4" borderId="20" xfId="0" applyNumberFormat="1" applyFont="1" applyFill="1" applyBorder="1" applyAlignment="1">
      <alignment horizontal="left" vertical="top"/>
    </xf>
    <xf numFmtId="164" fontId="4" fillId="4" borderId="7" xfId="0" applyNumberFormat="1" applyFont="1" applyFill="1" applyBorder="1" applyAlignment="1">
      <alignment horizontal="right" vertical="top" wrapText="1"/>
    </xf>
    <xf numFmtId="164" fontId="4" fillId="4" borderId="26" xfId="0" applyNumberFormat="1" applyFont="1" applyFill="1" applyBorder="1" applyAlignment="1">
      <alignment horizontal="right" vertical="top" wrapText="1"/>
    </xf>
    <xf numFmtId="164" fontId="4" fillId="4" borderId="26" xfId="0" applyNumberFormat="1" applyFont="1" applyFill="1" applyBorder="1" applyAlignment="1">
      <alignment vertical="top"/>
    </xf>
    <xf numFmtId="164" fontId="4" fillId="4" borderId="26" xfId="0" applyNumberFormat="1" applyFont="1" applyFill="1" applyBorder="1" applyAlignment="1">
      <alignment horizontal="right" vertical="top"/>
    </xf>
    <xf numFmtId="14" fontId="13" fillId="4" borderId="20" xfId="0" applyNumberFormat="1" applyFont="1" applyFill="1" applyBorder="1" applyAlignment="1">
      <alignment horizontal="left" vertical="top"/>
    </xf>
    <xf numFmtId="164" fontId="4" fillId="4" borderId="28" xfId="0" applyNumberFormat="1" applyFont="1" applyFill="1" applyBorder="1" applyAlignment="1">
      <alignment horizontal="right" vertical="top"/>
    </xf>
    <xf numFmtId="14" fontId="13" fillId="4" borderId="23" xfId="0" applyNumberFormat="1" applyFont="1" applyFill="1" applyBorder="1" applyAlignment="1">
      <alignment horizontal="left" vertical="top"/>
    </xf>
    <xf numFmtId="164" fontId="14" fillId="4" borderId="15" xfId="0" applyNumberFormat="1" applyFont="1" applyFill="1" applyBorder="1" applyAlignment="1">
      <alignment horizontal="right" vertical="top"/>
    </xf>
    <xf numFmtId="164" fontId="14" fillId="4" borderId="29" xfId="0" applyNumberFormat="1" applyFont="1" applyFill="1" applyBorder="1" applyAlignment="1">
      <alignment horizontal="right" vertical="top"/>
    </xf>
    <xf numFmtId="164" fontId="14" fillId="4" borderId="7" xfId="0" applyNumberFormat="1" applyFont="1" applyFill="1" applyBorder="1" applyAlignment="1">
      <alignment horizontal="right" vertical="top"/>
    </xf>
    <xf numFmtId="164" fontId="14" fillId="4" borderId="26" xfId="0" applyNumberFormat="1" applyFont="1" applyFill="1" applyBorder="1" applyAlignment="1">
      <alignment horizontal="right" vertical="top"/>
    </xf>
    <xf numFmtId="164" fontId="14" fillId="4" borderId="17" xfId="0" applyNumberFormat="1" applyFont="1" applyFill="1" applyBorder="1" applyAlignment="1">
      <alignment horizontal="right" vertical="top"/>
    </xf>
    <xf numFmtId="164" fontId="14" fillId="4" borderId="30" xfId="0" applyNumberFormat="1" applyFont="1" applyFill="1" applyBorder="1" applyAlignment="1">
      <alignment horizontal="right" vertical="top"/>
    </xf>
    <xf numFmtId="14" fontId="12" fillId="4" borderId="24" xfId="0" applyNumberFormat="1" applyFont="1" applyFill="1" applyBorder="1" applyAlignment="1">
      <alignment horizontal="left" vertical="top"/>
    </xf>
    <xf numFmtId="164" fontId="14" fillId="4" borderId="7" xfId="0" applyNumberFormat="1" applyFont="1" applyFill="1" applyBorder="1" applyAlignment="1">
      <alignment vertical="top"/>
    </xf>
    <xf numFmtId="14" fontId="12" fillId="4" borderId="7" xfId="0" applyNumberFormat="1" applyFont="1" applyFill="1" applyBorder="1" applyAlignment="1">
      <alignment horizontal="left" vertical="top"/>
    </xf>
    <xf numFmtId="164" fontId="4" fillId="4" borderId="17" xfId="0" applyNumberFormat="1" applyFont="1" applyFill="1" applyBorder="1" applyAlignment="1">
      <alignment vertical="top"/>
    </xf>
    <xf numFmtId="164" fontId="4" fillId="4" borderId="30" xfId="0" applyNumberFormat="1" applyFont="1" applyFill="1" applyBorder="1" applyAlignment="1">
      <alignment vertical="top"/>
    </xf>
    <xf numFmtId="14" fontId="12" fillId="4" borderId="17" xfId="0" applyNumberFormat="1" applyFont="1" applyFill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vertical="top" wrapText="1"/>
    </xf>
    <xf numFmtId="14" fontId="12" fillId="4" borderId="15" xfId="0" applyNumberFormat="1" applyFont="1" applyFill="1" applyBorder="1" applyAlignment="1">
      <alignment horizontal="left" vertical="top"/>
    </xf>
    <xf numFmtId="164" fontId="4" fillId="4" borderId="15" xfId="0" applyNumberFormat="1" applyFont="1" applyFill="1" applyBorder="1" applyAlignment="1">
      <alignment vertical="top"/>
    </xf>
    <xf numFmtId="164" fontId="4" fillId="4" borderId="29" xfId="0" applyNumberFormat="1" applyFont="1" applyFill="1" applyBorder="1" applyAlignment="1">
      <alignment vertical="top"/>
    </xf>
    <xf numFmtId="164" fontId="4" fillId="4" borderId="7" xfId="0" applyNumberFormat="1" applyFont="1" applyFill="1" applyBorder="1" applyAlignment="1">
      <alignment horizontal="right" vertical="top"/>
    </xf>
    <xf numFmtId="14" fontId="12" fillId="4" borderId="45" xfId="0" applyNumberFormat="1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 wrapText="1"/>
    </xf>
    <xf numFmtId="164" fontId="14" fillId="4" borderId="26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/>
    </xf>
    <xf numFmtId="0" fontId="4" fillId="0" borderId="12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vertical="top"/>
    </xf>
    <xf numFmtId="164" fontId="14" fillId="4" borderId="15" xfId="0" applyNumberFormat="1" applyFont="1" applyFill="1" applyBorder="1" applyAlignment="1">
      <alignment vertical="top"/>
    </xf>
    <xf numFmtId="164" fontId="14" fillId="4" borderId="29" xfId="0" applyNumberFormat="1" applyFont="1" applyFill="1" applyBorder="1" applyAlignment="1">
      <alignment vertical="top"/>
    </xf>
    <xf numFmtId="164" fontId="14" fillId="4" borderId="17" xfId="0" applyNumberFormat="1" applyFont="1" applyFill="1" applyBorder="1" applyAlignment="1">
      <alignment vertical="top"/>
    </xf>
    <xf numFmtId="164" fontId="14" fillId="4" borderId="30" xfId="0" applyNumberFormat="1" applyFont="1" applyFill="1" applyBorder="1" applyAlignment="1">
      <alignment vertical="top"/>
    </xf>
    <xf numFmtId="164" fontId="14" fillId="4" borderId="46" xfId="0" applyNumberFormat="1" applyFont="1" applyFill="1" applyBorder="1" applyAlignment="1">
      <alignment horizontal="right" vertical="top"/>
    </xf>
    <xf numFmtId="14" fontId="12" fillId="4" borderId="47" xfId="0" applyNumberFormat="1" applyFont="1" applyFill="1" applyBorder="1" applyAlignment="1">
      <alignment horizontal="left" vertical="top"/>
    </xf>
    <xf numFmtId="164" fontId="4" fillId="4" borderId="15" xfId="0" applyNumberFormat="1" applyFont="1" applyFill="1" applyBorder="1" applyAlignment="1">
      <alignment horizontal="right" vertical="top"/>
    </xf>
    <xf numFmtId="14" fontId="12" fillId="4" borderId="25" xfId="0" applyNumberFormat="1" applyFont="1" applyFill="1" applyBorder="1" applyAlignment="1">
      <alignment horizontal="left" vertical="top"/>
    </xf>
    <xf numFmtId="10" fontId="14" fillId="4" borderId="30" xfId="2" applyNumberFormat="1" applyFont="1" applyFill="1" applyBorder="1" applyAlignment="1">
      <alignment horizontal="right" vertical="top" wrapText="1"/>
    </xf>
    <xf numFmtId="164" fontId="14" fillId="4" borderId="7" xfId="1" applyNumberFormat="1" applyFont="1" applyFill="1" applyBorder="1" applyAlignment="1">
      <alignment horizontal="right" vertical="top"/>
    </xf>
    <xf numFmtId="164" fontId="14" fillId="4" borderId="17" xfId="1" applyNumberFormat="1" applyFont="1" applyFill="1" applyBorder="1" applyAlignment="1">
      <alignment horizontal="right" vertical="top"/>
    </xf>
    <xf numFmtId="164" fontId="14" fillId="4" borderId="2" xfId="0" applyNumberFormat="1" applyFont="1" applyFill="1" applyBorder="1" applyAlignment="1">
      <alignment horizontal="right" vertical="top"/>
    </xf>
    <xf numFmtId="10" fontId="4" fillId="4" borderId="7" xfId="0" applyNumberFormat="1" applyFont="1" applyFill="1" applyBorder="1" applyAlignment="1">
      <alignment horizontal="right" vertical="top"/>
    </xf>
    <xf numFmtId="164" fontId="4" fillId="4" borderId="17" xfId="0" applyNumberFormat="1" applyFont="1" applyFill="1" applyBorder="1" applyAlignment="1">
      <alignment horizontal="right" vertical="top"/>
    </xf>
    <xf numFmtId="10" fontId="14" fillId="4" borderId="17" xfId="2" applyNumberFormat="1" applyFont="1" applyFill="1" applyBorder="1" applyAlignment="1">
      <alignment horizontal="right" vertical="top"/>
    </xf>
    <xf numFmtId="164" fontId="27" fillId="4" borderId="7" xfId="0" applyNumberFormat="1" applyFont="1" applyFill="1" applyBorder="1" applyAlignment="1">
      <alignment horizontal="right" vertical="top"/>
    </xf>
    <xf numFmtId="14" fontId="12" fillId="4" borderId="7" xfId="0" applyNumberFormat="1" applyFont="1" applyFill="1" applyBorder="1" applyAlignment="1">
      <alignment horizontal="right" vertical="top"/>
    </xf>
    <xf numFmtId="9" fontId="6" fillId="4" borderId="7" xfId="0" applyNumberFormat="1" applyFont="1" applyFill="1" applyBorder="1" applyAlignment="1">
      <alignment horizontal="center" vertical="top"/>
    </xf>
    <xf numFmtId="9" fontId="6" fillId="4" borderId="15" xfId="0" applyNumberFormat="1" applyFont="1" applyFill="1" applyBorder="1" applyAlignment="1">
      <alignment horizontal="center" vertical="top"/>
    </xf>
    <xf numFmtId="9" fontId="6" fillId="0" borderId="7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9" fontId="6" fillId="4" borderId="17" xfId="0" applyNumberFormat="1" applyFont="1" applyFill="1" applyBorder="1" applyAlignment="1">
      <alignment horizontal="center" vertical="top"/>
    </xf>
    <xf numFmtId="9" fontId="6" fillId="4" borderId="21" xfId="0" applyNumberFormat="1" applyFont="1" applyFill="1" applyBorder="1" applyAlignment="1">
      <alignment horizontal="center" vertical="top"/>
    </xf>
    <xf numFmtId="10" fontId="6" fillId="4" borderId="7" xfId="0" applyNumberFormat="1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9" fontId="6" fillId="4" borderId="2" xfId="0" applyNumberFormat="1" applyFont="1" applyFill="1" applyBorder="1" applyAlignment="1">
      <alignment horizontal="center" vertical="top"/>
    </xf>
    <xf numFmtId="10" fontId="6" fillId="4" borderId="17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14" fontId="26" fillId="4" borderId="7" xfId="0" applyNumberFormat="1" applyFont="1" applyFill="1" applyBorder="1" applyAlignment="1">
      <alignment horizontal="right" vertical="top"/>
    </xf>
    <xf numFmtId="0" fontId="22" fillId="2" borderId="44" xfId="0" applyFont="1" applyFill="1" applyBorder="1" applyAlignment="1">
      <alignment vertical="top" wrapText="1"/>
    </xf>
    <xf numFmtId="0" fontId="15" fillId="3" borderId="48" xfId="0" applyFont="1" applyFill="1" applyBorder="1" applyAlignment="1">
      <alignment horizontal="center" vertical="top" wrapText="1"/>
    </xf>
    <xf numFmtId="10" fontId="4" fillId="4" borderId="7" xfId="2" applyNumberFormat="1" applyFont="1" applyFill="1" applyBorder="1" applyAlignment="1">
      <alignment horizontal="right" vertical="top"/>
    </xf>
    <xf numFmtId="10" fontId="6" fillId="4" borderId="15" xfId="0" applyNumberFormat="1" applyFont="1" applyFill="1" applyBorder="1" applyAlignment="1">
      <alignment horizontal="center" vertical="top"/>
    </xf>
    <xf numFmtId="14" fontId="26" fillId="4" borderId="15" xfId="0" applyNumberFormat="1" applyFont="1" applyFill="1" applyBorder="1" applyAlignment="1">
      <alignment horizontal="center" vertical="top"/>
    </xf>
    <xf numFmtId="0" fontId="3" fillId="0" borderId="32" xfId="0" applyFont="1" applyFill="1" applyBorder="1" applyAlignment="1">
      <alignment horizontal="left" vertical="top" wrapText="1"/>
    </xf>
    <xf numFmtId="14" fontId="12" fillId="4" borderId="17" xfId="0" applyNumberFormat="1" applyFont="1" applyFill="1" applyBorder="1" applyAlignment="1">
      <alignment horizontal="right" vertical="top"/>
    </xf>
    <xf numFmtId="0" fontId="0" fillId="0" borderId="0" xfId="0" applyFill="1"/>
    <xf numFmtId="0" fontId="16" fillId="3" borderId="16" xfId="0" applyFont="1" applyFill="1" applyBorder="1" applyAlignment="1">
      <alignment horizontal="center" vertical="top" wrapText="1"/>
    </xf>
    <xf numFmtId="0" fontId="20" fillId="3" borderId="16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/>
    </xf>
    <xf numFmtId="0" fontId="17" fillId="3" borderId="16" xfId="0" applyFont="1" applyFill="1" applyBorder="1" applyAlignment="1">
      <alignment horizontal="center" vertical="top" wrapText="1"/>
    </xf>
    <xf numFmtId="0" fontId="16" fillId="3" borderId="37" xfId="0" applyFont="1" applyFill="1" applyBorder="1" applyAlignment="1">
      <alignment horizontal="center" vertical="top" wrapText="1"/>
    </xf>
    <xf numFmtId="0" fontId="6" fillId="0" borderId="16" xfId="0" applyFont="1" applyFill="1" applyBorder="1"/>
    <xf numFmtId="165" fontId="10" fillId="0" borderId="33" xfId="0" applyNumberFormat="1" applyFont="1" applyFill="1" applyBorder="1" applyAlignment="1">
      <alignment horizontal="left" vertical="top" wrapText="1"/>
    </xf>
    <xf numFmtId="0" fontId="10" fillId="0" borderId="40" xfId="0" applyFont="1" applyFill="1" applyBorder="1" applyAlignment="1">
      <alignment horizontal="left" vertical="top" wrapText="1"/>
    </xf>
    <xf numFmtId="164" fontId="24" fillId="0" borderId="21" xfId="0" applyNumberFormat="1" applyFont="1" applyFill="1" applyBorder="1" applyAlignment="1">
      <alignment horizontal="center" vertical="top"/>
    </xf>
    <xf numFmtId="164" fontId="24" fillId="0" borderId="49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333399"/>
      <color rgb="FF3333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2"/>
  <sheetViews>
    <sheetView tabSelected="1" topLeftCell="A55" workbookViewId="0">
      <selection activeCell="E68" sqref="E68"/>
    </sheetView>
  </sheetViews>
  <sheetFormatPr defaultRowHeight="15" x14ac:dyDescent="0.25"/>
  <cols>
    <col min="2" max="2" width="45.28515625" customWidth="1"/>
    <col min="6" max="6" width="14.5703125" customWidth="1"/>
    <col min="7" max="7" width="12.85546875" customWidth="1"/>
    <col min="9" max="9" width="10.42578125" customWidth="1"/>
    <col min="10" max="10" width="37.5703125" customWidth="1"/>
  </cols>
  <sheetData>
    <row r="2" spans="2:10" ht="23.25" x14ac:dyDescent="0.35">
      <c r="B2" s="227" t="s">
        <v>127</v>
      </c>
      <c r="C2" s="227"/>
      <c r="D2" s="227"/>
      <c r="E2" s="227"/>
      <c r="F2" s="227"/>
      <c r="G2" s="227"/>
      <c r="H2" s="227"/>
      <c r="I2" s="227"/>
      <c r="J2" s="227"/>
    </row>
    <row r="3" spans="2:10" ht="15.75" thickBot="1" x14ac:dyDescent="0.3">
      <c r="B3" s="2"/>
      <c r="C3" s="2"/>
      <c r="D3" s="2"/>
      <c r="E3" s="2"/>
      <c r="F3" s="2"/>
      <c r="G3" s="2"/>
      <c r="H3" s="2"/>
      <c r="I3" s="2"/>
      <c r="J3" s="2"/>
    </row>
    <row r="4" spans="2:10" ht="57" thickBot="1" x14ac:dyDescent="0.3">
      <c r="B4" s="3" t="s">
        <v>0</v>
      </c>
      <c r="C4" s="4" t="s">
        <v>86</v>
      </c>
      <c r="D4" s="5" t="s">
        <v>97</v>
      </c>
      <c r="E4" s="5" t="s">
        <v>98</v>
      </c>
      <c r="F4" s="137" t="s">
        <v>100</v>
      </c>
      <c r="G4" s="137" t="s">
        <v>101</v>
      </c>
      <c r="H4" s="138" t="s">
        <v>102</v>
      </c>
      <c r="I4" s="139" t="s">
        <v>99</v>
      </c>
      <c r="J4" s="6" t="s">
        <v>103</v>
      </c>
    </row>
    <row r="5" spans="2:10" ht="16.5" thickBot="1" x14ac:dyDescent="0.3">
      <c r="B5" s="7" t="s">
        <v>1</v>
      </c>
      <c r="C5" s="8"/>
      <c r="D5" s="9"/>
      <c r="E5" s="9"/>
      <c r="F5" s="9"/>
      <c r="G5" s="9"/>
      <c r="H5" s="11"/>
      <c r="I5" s="10"/>
      <c r="J5" s="12"/>
    </row>
    <row r="6" spans="2:10" x14ac:dyDescent="0.25">
      <c r="B6" s="13" t="s">
        <v>2</v>
      </c>
      <c r="C6" s="14" t="s">
        <v>87</v>
      </c>
      <c r="D6" s="89">
        <v>707.58179999999993</v>
      </c>
      <c r="E6" s="89">
        <v>707.58179999999993</v>
      </c>
      <c r="F6" s="140">
        <f>D6*H6+D6</f>
        <v>742.96088999999995</v>
      </c>
      <c r="G6" s="141">
        <f>E6*H6+E6</f>
        <v>742.96088999999995</v>
      </c>
      <c r="H6" s="199">
        <v>0.05</v>
      </c>
      <c r="I6" s="142">
        <v>45754</v>
      </c>
      <c r="J6" s="15"/>
    </row>
    <row r="7" spans="2:10" x14ac:dyDescent="0.25">
      <c r="B7" s="16" t="s">
        <v>3</v>
      </c>
      <c r="C7" s="17" t="s">
        <v>87</v>
      </c>
      <c r="D7" s="90">
        <v>759.83980000000008</v>
      </c>
      <c r="E7" s="90">
        <v>759.83980000000008</v>
      </c>
      <c r="F7" s="143">
        <f>D7*H7+D7</f>
        <v>797.83179000000007</v>
      </c>
      <c r="G7" s="143">
        <f>E7*H7+E7</f>
        <v>797.83179000000007</v>
      </c>
      <c r="H7" s="194">
        <v>0.05</v>
      </c>
      <c r="I7" s="144">
        <v>45754</v>
      </c>
      <c r="J7" s="18"/>
    </row>
    <row r="8" spans="2:10" x14ac:dyDescent="0.25">
      <c r="B8" s="16" t="s">
        <v>4</v>
      </c>
      <c r="C8" s="17" t="s">
        <v>87</v>
      </c>
      <c r="D8" s="90">
        <v>792.07439999999997</v>
      </c>
      <c r="E8" s="90">
        <v>792.07439999999997</v>
      </c>
      <c r="F8" s="143">
        <f>D8*H8+D8</f>
        <v>831.67811999999992</v>
      </c>
      <c r="G8" s="143">
        <f>E8*H8+E8</f>
        <v>831.67811999999992</v>
      </c>
      <c r="H8" s="194">
        <v>0.05</v>
      </c>
      <c r="I8" s="144">
        <v>45754</v>
      </c>
      <c r="J8" s="18"/>
    </row>
    <row r="9" spans="2:10" x14ac:dyDescent="0.25">
      <c r="B9" s="16" t="s">
        <v>5</v>
      </c>
      <c r="C9" s="17" t="s">
        <v>87</v>
      </c>
      <c r="D9" s="91"/>
      <c r="E9" s="91"/>
      <c r="F9" s="145">
        <v>1238</v>
      </c>
      <c r="G9" s="146">
        <v>1238</v>
      </c>
      <c r="H9" s="194"/>
      <c r="I9" s="144">
        <v>45754</v>
      </c>
      <c r="J9" s="18"/>
    </row>
    <row r="10" spans="2:10" x14ac:dyDescent="0.25">
      <c r="B10" s="16" t="s">
        <v>128</v>
      </c>
      <c r="C10" s="19" t="s">
        <v>88</v>
      </c>
      <c r="D10" s="90">
        <v>720.93239999999992</v>
      </c>
      <c r="E10" s="90">
        <v>720.93239999999992</v>
      </c>
      <c r="F10" s="143">
        <f>D10*H10+D10</f>
        <v>756.97901999999988</v>
      </c>
      <c r="G10" s="147">
        <f>E10*H10+E10</f>
        <v>756.97901999999988</v>
      </c>
      <c r="H10" s="194">
        <v>0.05</v>
      </c>
      <c r="I10" s="144">
        <v>45754</v>
      </c>
      <c r="J10" s="18"/>
    </row>
    <row r="11" spans="2:10" x14ac:dyDescent="0.25">
      <c r="B11" s="16" t="s">
        <v>129</v>
      </c>
      <c r="C11" s="19" t="s">
        <v>87</v>
      </c>
      <c r="D11" s="90">
        <v>774.17640000000006</v>
      </c>
      <c r="E11" s="90">
        <v>774.17640000000006</v>
      </c>
      <c r="F11" s="143">
        <f>D11*H11+D11</f>
        <v>812.88522000000012</v>
      </c>
      <c r="G11" s="147">
        <f>E11*H11+E11</f>
        <v>812.88522000000012</v>
      </c>
      <c r="H11" s="194">
        <v>0.05</v>
      </c>
      <c r="I11" s="144">
        <v>45754</v>
      </c>
      <c r="J11" s="18"/>
    </row>
    <row r="12" spans="2:10" x14ac:dyDescent="0.25">
      <c r="B12" s="16" t="s">
        <v>130</v>
      </c>
      <c r="C12" s="19" t="s">
        <v>89</v>
      </c>
      <c r="D12" s="90">
        <v>807.01919999999996</v>
      </c>
      <c r="E12" s="90">
        <v>807.01919999999996</v>
      </c>
      <c r="F12" s="143">
        <f>D12*H12+D12</f>
        <v>847.37015999999994</v>
      </c>
      <c r="G12" s="147">
        <f>E12*H12+E12</f>
        <v>847.37015999999994</v>
      </c>
      <c r="H12" s="194">
        <v>0.05</v>
      </c>
      <c r="I12" s="144">
        <v>45754</v>
      </c>
      <c r="J12" s="18"/>
    </row>
    <row r="13" spans="2:10" ht="24" x14ac:dyDescent="0.25">
      <c r="B13" s="16" t="s">
        <v>6</v>
      </c>
      <c r="C13" s="19" t="s">
        <v>87</v>
      </c>
      <c r="D13" s="92">
        <v>235.88</v>
      </c>
      <c r="E13" s="92">
        <v>235.88</v>
      </c>
      <c r="F13" s="145">
        <v>254.06</v>
      </c>
      <c r="G13" s="146">
        <v>254.06</v>
      </c>
      <c r="H13" s="200">
        <v>7.7100000000000002E-2</v>
      </c>
      <c r="I13" s="144">
        <v>45748</v>
      </c>
      <c r="J13" s="18" t="s">
        <v>104</v>
      </c>
    </row>
    <row r="14" spans="2:10" x14ac:dyDescent="0.25">
      <c r="B14" s="16" t="s">
        <v>7</v>
      </c>
      <c r="C14" s="17" t="s">
        <v>87</v>
      </c>
      <c r="D14" s="93" t="s">
        <v>96</v>
      </c>
      <c r="E14" s="94">
        <v>30.15</v>
      </c>
      <c r="F14" s="192" t="s">
        <v>96</v>
      </c>
      <c r="G14" s="148">
        <v>30.65</v>
      </c>
      <c r="H14" s="200">
        <f>(+G14-E14)/E14</f>
        <v>1.658374792703151E-2</v>
      </c>
      <c r="I14" s="149">
        <v>45754</v>
      </c>
      <c r="J14" s="18" t="s">
        <v>105</v>
      </c>
    </row>
    <row r="15" spans="2:10" ht="31.5" customHeight="1" x14ac:dyDescent="0.25">
      <c r="B15" s="16" t="s">
        <v>8</v>
      </c>
      <c r="C15" s="17" t="s">
        <v>87</v>
      </c>
      <c r="D15" s="95" t="s">
        <v>96</v>
      </c>
      <c r="E15" s="94">
        <v>188</v>
      </c>
      <c r="F15" s="192" t="s">
        <v>96</v>
      </c>
      <c r="G15" s="148">
        <v>196.45</v>
      </c>
      <c r="H15" s="200">
        <f>(+G15-E15)/E15</f>
        <v>4.4946808510638238E-2</v>
      </c>
      <c r="I15" s="149">
        <v>45754</v>
      </c>
      <c r="J15" s="18" t="s">
        <v>106</v>
      </c>
    </row>
    <row r="16" spans="2:10" ht="39" customHeight="1" thickBot="1" x14ac:dyDescent="0.3">
      <c r="B16" s="20" t="s">
        <v>9</v>
      </c>
      <c r="C16" s="21" t="s">
        <v>87</v>
      </c>
      <c r="D16" s="96" t="s">
        <v>96</v>
      </c>
      <c r="E16" s="97">
        <v>102.85</v>
      </c>
      <c r="F16" s="192" t="s">
        <v>96</v>
      </c>
      <c r="G16" s="150">
        <v>104.6</v>
      </c>
      <c r="H16" s="200">
        <f>(+G16-E16)/E16</f>
        <v>1.7015070491006319E-2</v>
      </c>
      <c r="I16" s="151">
        <v>45754</v>
      </c>
      <c r="J16" s="22" t="s">
        <v>107</v>
      </c>
    </row>
    <row r="17" spans="2:10" ht="15.75" thickBot="1" x14ac:dyDescent="0.3">
      <c r="B17" s="23"/>
      <c r="C17" s="24"/>
      <c r="D17" s="36"/>
      <c r="E17" s="36"/>
      <c r="F17" s="25"/>
      <c r="G17" s="25"/>
      <c r="H17" s="201"/>
      <c r="I17" s="26"/>
      <c r="J17" s="27"/>
    </row>
    <row r="18" spans="2:10" ht="16.5" thickBot="1" x14ac:dyDescent="0.3">
      <c r="B18" s="118" t="s">
        <v>10</v>
      </c>
      <c r="C18" s="28"/>
      <c r="D18" s="98"/>
      <c r="E18" s="98"/>
      <c r="F18" s="29"/>
      <c r="G18" s="29"/>
      <c r="H18" s="197"/>
      <c r="I18" s="30"/>
      <c r="J18" s="12"/>
    </row>
    <row r="19" spans="2:10" x14ac:dyDescent="0.25">
      <c r="B19" s="13" t="s">
        <v>11</v>
      </c>
      <c r="C19" s="14" t="s">
        <v>90</v>
      </c>
      <c r="D19" s="99">
        <v>21.4</v>
      </c>
      <c r="E19" s="99">
        <v>21.4</v>
      </c>
      <c r="F19" s="152">
        <f>D19*H19+D19</f>
        <v>22.47</v>
      </c>
      <c r="G19" s="153">
        <f>E19*H19+E19</f>
        <v>22.47</v>
      </c>
      <c r="H19" s="195">
        <v>0.05</v>
      </c>
      <c r="I19" s="142">
        <v>45754</v>
      </c>
      <c r="J19" s="15"/>
    </row>
    <row r="20" spans="2:10" x14ac:dyDescent="0.25">
      <c r="B20" s="16" t="s">
        <v>12</v>
      </c>
      <c r="C20" s="17" t="s">
        <v>90</v>
      </c>
      <c r="D20" s="100">
        <v>23.700499999999998</v>
      </c>
      <c r="E20" s="100">
        <v>23.700499999999998</v>
      </c>
      <c r="F20" s="154">
        <f>D20*H20+D20</f>
        <v>24.885524999999998</v>
      </c>
      <c r="G20" s="155">
        <f>E20*H20+E20</f>
        <v>24.885524999999998</v>
      </c>
      <c r="H20" s="194">
        <v>0.05</v>
      </c>
      <c r="I20" s="144">
        <v>45754</v>
      </c>
      <c r="J20" s="18"/>
    </row>
    <row r="21" spans="2:10" x14ac:dyDescent="0.25">
      <c r="B21" s="16" t="s">
        <v>13</v>
      </c>
      <c r="C21" s="17" t="s">
        <v>91</v>
      </c>
      <c r="D21" s="100">
        <v>114.93940000000001</v>
      </c>
      <c r="E21" s="100">
        <v>114.93940000000001</v>
      </c>
      <c r="F21" s="154">
        <f>D21*H21+D21</f>
        <v>120.68637000000001</v>
      </c>
      <c r="G21" s="155">
        <f>E21*H21+E21</f>
        <v>120.68637000000001</v>
      </c>
      <c r="H21" s="194">
        <v>0.05</v>
      </c>
      <c r="I21" s="144">
        <v>45754</v>
      </c>
      <c r="J21" s="18"/>
    </row>
    <row r="22" spans="2:10" x14ac:dyDescent="0.25">
      <c r="B22" s="16" t="s">
        <v>14</v>
      </c>
      <c r="C22" s="32" t="s">
        <v>91</v>
      </c>
      <c r="D22" s="100">
        <v>192.6</v>
      </c>
      <c r="E22" s="100">
        <v>192.6</v>
      </c>
      <c r="F22" s="154">
        <f>D22*H22+D22</f>
        <v>202.23</v>
      </c>
      <c r="G22" s="155">
        <f>E22*H22+E22</f>
        <v>202.23</v>
      </c>
      <c r="H22" s="194">
        <v>0.05</v>
      </c>
      <c r="I22" s="144">
        <v>45754</v>
      </c>
      <c r="J22" s="18"/>
    </row>
    <row r="23" spans="2:10" ht="15.75" thickBot="1" x14ac:dyDescent="0.3">
      <c r="B23" s="48" t="s">
        <v>15</v>
      </c>
      <c r="C23" s="116" t="s">
        <v>91</v>
      </c>
      <c r="D23" s="105">
        <v>213.30449999999999</v>
      </c>
      <c r="E23" s="105">
        <v>213.30449999999999</v>
      </c>
      <c r="F23" s="156">
        <v>224.01</v>
      </c>
      <c r="G23" s="157">
        <v>224.01</v>
      </c>
      <c r="H23" s="198">
        <v>0.05</v>
      </c>
      <c r="I23" s="158">
        <v>45754</v>
      </c>
      <c r="J23" s="117"/>
    </row>
    <row r="24" spans="2:10" ht="15.75" thickBot="1" x14ac:dyDescent="0.3">
      <c r="B24" s="80"/>
      <c r="C24" s="217"/>
      <c r="D24" s="218"/>
      <c r="E24" s="218"/>
      <c r="F24" s="33"/>
      <c r="G24" s="33"/>
      <c r="H24" s="219"/>
      <c r="I24" s="220"/>
      <c r="J24" s="221"/>
    </row>
    <row r="25" spans="2:10" ht="16.5" thickBot="1" x14ac:dyDescent="0.3">
      <c r="B25" s="119" t="s">
        <v>16</v>
      </c>
      <c r="C25" s="222"/>
      <c r="D25" s="120"/>
      <c r="E25" s="120"/>
      <c r="F25" s="228"/>
      <c r="G25" s="229"/>
      <c r="H25" s="202"/>
      <c r="I25" s="121"/>
      <c r="J25" s="40"/>
    </row>
    <row r="26" spans="2:10" x14ac:dyDescent="0.25">
      <c r="B26" s="61" t="s">
        <v>112</v>
      </c>
      <c r="C26" s="14" t="s">
        <v>90</v>
      </c>
      <c r="D26" s="99">
        <v>25.28</v>
      </c>
      <c r="E26" s="99">
        <v>25.28</v>
      </c>
      <c r="F26" s="152">
        <v>26.8</v>
      </c>
      <c r="G26" s="152">
        <f>F26</f>
        <v>26.8</v>
      </c>
      <c r="H26" s="195">
        <f>(+F26-D26)/D26</f>
        <v>6.0126582278480993E-2</v>
      </c>
      <c r="I26" s="166">
        <v>45754</v>
      </c>
      <c r="J26" s="15"/>
    </row>
    <row r="27" spans="2:10" ht="30" x14ac:dyDescent="0.25">
      <c r="B27" s="35" t="s">
        <v>120</v>
      </c>
      <c r="C27" s="17" t="s">
        <v>90</v>
      </c>
      <c r="D27" s="100">
        <v>23.96</v>
      </c>
      <c r="E27" s="100">
        <v>25.28</v>
      </c>
      <c r="F27" s="154">
        <v>25.4</v>
      </c>
      <c r="G27" s="154">
        <v>26.8</v>
      </c>
      <c r="H27" s="194">
        <f t="shared" ref="H27:H37" si="0">(+F27-D27)/D27</f>
        <v>6.0100166944908086E-2</v>
      </c>
      <c r="I27" s="160">
        <v>45754</v>
      </c>
      <c r="J27" s="18"/>
    </row>
    <row r="28" spans="2:10" x14ac:dyDescent="0.25">
      <c r="B28" s="35" t="s">
        <v>121</v>
      </c>
      <c r="C28" s="17" t="s">
        <v>90</v>
      </c>
      <c r="D28" s="100">
        <v>22.24</v>
      </c>
      <c r="E28" s="100">
        <v>25.28</v>
      </c>
      <c r="F28" s="154">
        <v>23.56</v>
      </c>
      <c r="G28" s="154">
        <v>26.8</v>
      </c>
      <c r="H28" s="194">
        <f t="shared" si="0"/>
        <v>5.935251798561153E-2</v>
      </c>
      <c r="I28" s="160">
        <v>45754</v>
      </c>
      <c r="J28" s="18"/>
    </row>
    <row r="29" spans="2:10" x14ac:dyDescent="0.25">
      <c r="B29" s="35" t="s">
        <v>113</v>
      </c>
      <c r="C29" s="17" t="s">
        <v>90</v>
      </c>
      <c r="D29" s="100">
        <v>33.96</v>
      </c>
      <c r="E29" s="100">
        <v>25.28</v>
      </c>
      <c r="F29" s="154">
        <v>36</v>
      </c>
      <c r="G29" s="154">
        <v>26.8</v>
      </c>
      <c r="H29" s="194">
        <f t="shared" si="0"/>
        <v>6.0070671378091849E-2</v>
      </c>
      <c r="I29" s="160">
        <v>45754</v>
      </c>
      <c r="J29" s="18"/>
    </row>
    <row r="30" spans="2:10" ht="30" x14ac:dyDescent="0.25">
      <c r="B30" s="35" t="s">
        <v>122</v>
      </c>
      <c r="C30" s="17" t="s">
        <v>90</v>
      </c>
      <c r="D30" s="100">
        <v>32.637</v>
      </c>
      <c r="E30" s="100">
        <v>25.28</v>
      </c>
      <c r="F30" s="154">
        <v>34.6</v>
      </c>
      <c r="G30" s="154">
        <v>26.8</v>
      </c>
      <c r="H30" s="194">
        <f t="shared" si="0"/>
        <v>6.014645953978616E-2</v>
      </c>
      <c r="I30" s="160">
        <v>45754</v>
      </c>
      <c r="J30" s="18"/>
    </row>
    <row r="31" spans="2:10" x14ac:dyDescent="0.25">
      <c r="B31" s="35" t="s">
        <v>123</v>
      </c>
      <c r="C31" s="17" t="s">
        <v>90</v>
      </c>
      <c r="D31" s="100">
        <v>30.96</v>
      </c>
      <c r="E31" s="100">
        <v>25.28</v>
      </c>
      <c r="F31" s="154">
        <v>32.840000000000003</v>
      </c>
      <c r="G31" s="154">
        <v>26.8</v>
      </c>
      <c r="H31" s="194">
        <f t="shared" si="0"/>
        <v>6.0723514211886383E-2</v>
      </c>
      <c r="I31" s="160">
        <v>45754</v>
      </c>
      <c r="J31" s="18"/>
    </row>
    <row r="32" spans="2:10" ht="27.75" x14ac:dyDescent="0.25">
      <c r="B32" s="35" t="s">
        <v>115</v>
      </c>
      <c r="C32" s="17" t="s">
        <v>90</v>
      </c>
      <c r="D32" s="100">
        <v>24.757999999999999</v>
      </c>
      <c r="E32" s="100">
        <v>25.28</v>
      </c>
      <c r="F32" s="159">
        <v>26.24</v>
      </c>
      <c r="G32" s="154">
        <v>26.8</v>
      </c>
      <c r="H32" s="194">
        <f t="shared" si="0"/>
        <v>5.9859439373131894E-2</v>
      </c>
      <c r="I32" s="160">
        <v>45754</v>
      </c>
      <c r="J32" s="18"/>
    </row>
    <row r="33" spans="1:10" x14ac:dyDescent="0.25">
      <c r="B33" s="35" t="s">
        <v>114</v>
      </c>
      <c r="C33" s="17" t="s">
        <v>90</v>
      </c>
      <c r="D33" s="100">
        <v>33.315000000000005</v>
      </c>
      <c r="E33" s="100">
        <v>25.28</v>
      </c>
      <c r="F33" s="154">
        <v>35.32</v>
      </c>
      <c r="G33" s="154">
        <v>26.8</v>
      </c>
      <c r="H33" s="194">
        <f t="shared" si="0"/>
        <v>6.0183100705387821E-2</v>
      </c>
      <c r="I33" s="160">
        <v>45754</v>
      </c>
      <c r="J33" s="18"/>
    </row>
    <row r="34" spans="1:10" x14ac:dyDescent="0.25">
      <c r="B34" s="35" t="s">
        <v>17</v>
      </c>
      <c r="C34" s="17" t="s">
        <v>90</v>
      </c>
      <c r="D34" s="100">
        <v>21.155999999999999</v>
      </c>
      <c r="E34" s="100">
        <v>25.28</v>
      </c>
      <c r="F34" s="154">
        <v>22.24</v>
      </c>
      <c r="G34" s="154">
        <v>26.8</v>
      </c>
      <c r="H34" s="194">
        <f t="shared" si="0"/>
        <v>5.123841936093778E-2</v>
      </c>
      <c r="I34" s="160">
        <v>45754</v>
      </c>
      <c r="J34" s="18"/>
    </row>
    <row r="35" spans="1:10" x14ac:dyDescent="0.25">
      <c r="B35" s="35" t="s">
        <v>18</v>
      </c>
      <c r="C35" s="17" t="s">
        <v>90</v>
      </c>
      <c r="D35" s="100">
        <v>28.757000000000001</v>
      </c>
      <c r="E35" s="100">
        <v>25.28</v>
      </c>
      <c r="F35" s="154">
        <v>30.2</v>
      </c>
      <c r="G35" s="154">
        <v>26.8</v>
      </c>
      <c r="H35" s="194">
        <f t="shared" si="0"/>
        <v>5.0179086831032366E-2</v>
      </c>
      <c r="I35" s="160">
        <v>45754</v>
      </c>
      <c r="J35" s="18"/>
    </row>
    <row r="36" spans="1:10" x14ac:dyDescent="0.25">
      <c r="B36" s="16" t="s">
        <v>19</v>
      </c>
      <c r="C36" s="17" t="s">
        <v>90</v>
      </c>
      <c r="D36" s="100">
        <v>21.9</v>
      </c>
      <c r="E36" s="90">
        <v>21.9</v>
      </c>
      <c r="F36" s="143">
        <v>23</v>
      </c>
      <c r="G36" s="143">
        <f>F36</f>
        <v>23</v>
      </c>
      <c r="H36" s="194">
        <f t="shared" si="0"/>
        <v>5.0228310502283172E-2</v>
      </c>
      <c r="I36" s="160">
        <v>45754</v>
      </c>
      <c r="J36" s="18"/>
    </row>
    <row r="37" spans="1:10" ht="15.75" thickBot="1" x14ac:dyDescent="0.3">
      <c r="A37" s="216"/>
      <c r="B37" s="48" t="s">
        <v>40</v>
      </c>
      <c r="C37" s="49" t="s">
        <v>90</v>
      </c>
      <c r="D37" s="105">
        <v>25.28</v>
      </c>
      <c r="E37" s="108">
        <v>25.28</v>
      </c>
      <c r="F37" s="179">
        <v>26.8</v>
      </c>
      <c r="G37" s="179">
        <f>+F37</f>
        <v>26.8</v>
      </c>
      <c r="H37" s="198">
        <f t="shared" si="0"/>
        <v>6.0126582278480993E-2</v>
      </c>
      <c r="I37" s="163">
        <v>45754</v>
      </c>
      <c r="J37" s="117"/>
    </row>
    <row r="38" spans="1:10" ht="15.75" thickBot="1" x14ac:dyDescent="0.3">
      <c r="B38" s="51"/>
      <c r="C38" s="52"/>
      <c r="D38" s="53"/>
      <c r="E38" s="53"/>
      <c r="F38" s="54"/>
      <c r="G38" s="54"/>
      <c r="H38" s="203"/>
      <c r="I38" s="55"/>
      <c r="J38" s="56"/>
    </row>
    <row r="39" spans="1:10" ht="16.5" thickBot="1" x14ac:dyDescent="0.3">
      <c r="B39" s="123" t="s">
        <v>119</v>
      </c>
      <c r="C39" s="37"/>
      <c r="D39" s="101"/>
      <c r="E39" s="101"/>
      <c r="F39" s="38"/>
      <c r="G39" s="38"/>
      <c r="H39" s="204"/>
      <c r="I39" s="39"/>
      <c r="J39" s="40"/>
    </row>
    <row r="40" spans="1:10" x14ac:dyDescent="0.25">
      <c r="B40" s="124" t="s">
        <v>20</v>
      </c>
      <c r="C40" s="14" t="s">
        <v>92</v>
      </c>
      <c r="D40" s="125" t="s">
        <v>96</v>
      </c>
      <c r="E40" s="99">
        <v>31.76</v>
      </c>
      <c r="F40" s="152" t="s">
        <v>96</v>
      </c>
      <c r="G40" s="152">
        <f>E40*H40+E40</f>
        <v>33.347999999999999</v>
      </c>
      <c r="H40" s="195">
        <v>0.05</v>
      </c>
      <c r="I40" s="166">
        <v>45754</v>
      </c>
      <c r="J40" s="126"/>
    </row>
    <row r="41" spans="1:10" x14ac:dyDescent="0.25">
      <c r="B41" s="164" t="s">
        <v>21</v>
      </c>
      <c r="C41" s="17"/>
      <c r="D41" s="95"/>
      <c r="E41" s="100"/>
      <c r="F41" s="31"/>
      <c r="G41" s="31"/>
      <c r="H41" s="196"/>
      <c r="I41" s="42"/>
      <c r="J41" s="43"/>
    </row>
    <row r="42" spans="1:10" x14ac:dyDescent="0.25">
      <c r="B42" s="16" t="s">
        <v>22</v>
      </c>
      <c r="C42" s="19" t="s">
        <v>92</v>
      </c>
      <c r="D42" s="95" t="s">
        <v>96</v>
      </c>
      <c r="E42" s="100">
        <v>42.09</v>
      </c>
      <c r="F42" s="154" t="s">
        <v>96</v>
      </c>
      <c r="G42" s="154">
        <f>E42*H42+E42</f>
        <v>44.194500000000005</v>
      </c>
      <c r="H42" s="194">
        <v>0.05</v>
      </c>
      <c r="I42" s="160">
        <v>45754</v>
      </c>
      <c r="J42" s="41"/>
    </row>
    <row r="43" spans="1:10" ht="30" x14ac:dyDescent="0.25">
      <c r="B43" s="16" t="s">
        <v>23</v>
      </c>
      <c r="C43" s="19" t="s">
        <v>92</v>
      </c>
      <c r="D43" s="95" t="s">
        <v>96</v>
      </c>
      <c r="E43" s="100">
        <v>63.01</v>
      </c>
      <c r="F43" s="154" t="s">
        <v>96</v>
      </c>
      <c r="G43" s="154">
        <f>E43*H43+E43</f>
        <v>66.160499999999999</v>
      </c>
      <c r="H43" s="194">
        <v>0.05</v>
      </c>
      <c r="I43" s="160">
        <v>45754</v>
      </c>
      <c r="J43" s="41"/>
    </row>
    <row r="44" spans="1:10" ht="30.6" customHeight="1" x14ac:dyDescent="0.25">
      <c r="B44" s="16" t="s">
        <v>118</v>
      </c>
      <c r="C44" s="19" t="s">
        <v>92</v>
      </c>
      <c r="D44" s="95" t="s">
        <v>96</v>
      </c>
      <c r="E44" s="100">
        <v>100.25</v>
      </c>
      <c r="F44" s="154" t="s">
        <v>96</v>
      </c>
      <c r="G44" s="154">
        <f>E44*H44+E44+0.01</f>
        <v>105.27250000000001</v>
      </c>
      <c r="H44" s="194">
        <v>0.05</v>
      </c>
      <c r="I44" s="160">
        <v>45754</v>
      </c>
      <c r="J44" s="41"/>
    </row>
    <row r="45" spans="1:10" x14ac:dyDescent="0.25">
      <c r="B45" s="16" t="s">
        <v>24</v>
      </c>
      <c r="C45" s="19" t="s">
        <v>92</v>
      </c>
      <c r="D45" s="95" t="s">
        <v>96</v>
      </c>
      <c r="E45" s="100">
        <v>147.49</v>
      </c>
      <c r="F45" s="154" t="s">
        <v>96</v>
      </c>
      <c r="G45" s="154">
        <f>E45*H45+E45+0.01</f>
        <v>154.87450000000001</v>
      </c>
      <c r="H45" s="194">
        <v>0.05</v>
      </c>
      <c r="I45" s="160">
        <v>45754</v>
      </c>
      <c r="J45" s="41"/>
    </row>
    <row r="46" spans="1:10" x14ac:dyDescent="0.25">
      <c r="B46" s="165" t="s">
        <v>25</v>
      </c>
      <c r="C46" s="44"/>
      <c r="D46" s="102"/>
      <c r="E46" s="103"/>
      <c r="F46" s="45"/>
      <c r="G46" s="45"/>
      <c r="H46" s="197"/>
      <c r="I46" s="46"/>
      <c r="J46" s="47"/>
    </row>
    <row r="47" spans="1:10" x14ac:dyDescent="0.25">
      <c r="B47" s="16" t="s">
        <v>26</v>
      </c>
      <c r="C47" s="17" t="s">
        <v>92</v>
      </c>
      <c r="D47" s="95" t="s">
        <v>96</v>
      </c>
      <c r="E47" s="100">
        <v>1.94</v>
      </c>
      <c r="F47" s="154" t="s">
        <v>96</v>
      </c>
      <c r="G47" s="154">
        <f>E47*H47+E47</f>
        <v>2.0369999999999999</v>
      </c>
      <c r="H47" s="194">
        <v>0.05</v>
      </c>
      <c r="I47" s="160">
        <v>45754</v>
      </c>
      <c r="J47" s="41"/>
    </row>
    <row r="48" spans="1:10" x14ac:dyDescent="0.25">
      <c r="B48" s="16" t="s">
        <v>27</v>
      </c>
      <c r="C48" s="17" t="s">
        <v>92</v>
      </c>
      <c r="D48" s="95" t="s">
        <v>96</v>
      </c>
      <c r="E48" s="100">
        <v>3.27</v>
      </c>
      <c r="F48" s="154" t="s">
        <v>96</v>
      </c>
      <c r="G48" s="154">
        <f>E48*H48+E48</f>
        <v>3.4335</v>
      </c>
      <c r="H48" s="194">
        <v>0.05</v>
      </c>
      <c r="I48" s="160">
        <v>45754</v>
      </c>
      <c r="J48" s="41"/>
    </row>
    <row r="49" spans="2:10" x14ac:dyDescent="0.25">
      <c r="B49" s="16" t="s">
        <v>28</v>
      </c>
      <c r="C49" s="17" t="s">
        <v>92</v>
      </c>
      <c r="D49" s="95" t="s">
        <v>96</v>
      </c>
      <c r="E49" s="100">
        <v>32.340000000000003</v>
      </c>
      <c r="F49" s="154" t="s">
        <v>96</v>
      </c>
      <c r="G49" s="154">
        <f>E49*H49+E49</f>
        <v>33.957000000000001</v>
      </c>
      <c r="H49" s="194">
        <v>0.05</v>
      </c>
      <c r="I49" s="160">
        <v>45754</v>
      </c>
      <c r="J49" s="41"/>
    </row>
    <row r="50" spans="2:10" ht="15.75" thickBot="1" x14ac:dyDescent="0.3">
      <c r="B50" s="48" t="s">
        <v>29</v>
      </c>
      <c r="C50" s="49" t="s">
        <v>92</v>
      </c>
      <c r="D50" s="104" t="s">
        <v>96</v>
      </c>
      <c r="E50" s="105">
        <v>1.84</v>
      </c>
      <c r="F50" s="156" t="s">
        <v>96</v>
      </c>
      <c r="G50" s="156">
        <f>E50*H50+E50</f>
        <v>1.9320000000000002</v>
      </c>
      <c r="H50" s="198">
        <v>0.05</v>
      </c>
      <c r="I50" s="163">
        <v>45754</v>
      </c>
      <c r="J50" s="50"/>
    </row>
    <row r="51" spans="2:10" ht="15.75" thickBot="1" x14ac:dyDescent="0.3">
      <c r="B51" s="51"/>
      <c r="C51" s="52"/>
      <c r="D51" s="53"/>
      <c r="E51" s="53"/>
      <c r="F51" s="54"/>
      <c r="G51" s="54"/>
      <c r="H51" s="203"/>
      <c r="I51" s="55"/>
      <c r="J51" s="56"/>
    </row>
    <row r="52" spans="2:10" ht="16.5" thickBot="1" x14ac:dyDescent="0.3">
      <c r="B52" s="118" t="s">
        <v>126</v>
      </c>
      <c r="C52" s="28"/>
      <c r="D52" s="106"/>
      <c r="E52" s="106"/>
      <c r="F52" s="58"/>
      <c r="G52" s="58"/>
      <c r="H52" s="197"/>
      <c r="I52" s="30"/>
      <c r="J52" s="12"/>
    </row>
    <row r="53" spans="2:10" x14ac:dyDescent="0.25">
      <c r="B53" s="13" t="s">
        <v>30</v>
      </c>
      <c r="C53" s="59" t="s">
        <v>92</v>
      </c>
      <c r="D53" s="99">
        <v>73.86</v>
      </c>
      <c r="E53" s="89">
        <v>73.86</v>
      </c>
      <c r="F53" s="167">
        <f>D53*H53+D53</f>
        <v>77.552999999999997</v>
      </c>
      <c r="G53" s="168">
        <f>F53</f>
        <v>77.552999999999997</v>
      </c>
      <c r="H53" s="195">
        <v>0.05</v>
      </c>
      <c r="I53" s="142">
        <v>45754</v>
      </c>
      <c r="J53" s="15"/>
    </row>
    <row r="54" spans="2:10" x14ac:dyDescent="0.25">
      <c r="B54" s="16" t="s">
        <v>31</v>
      </c>
      <c r="C54" s="19" t="s">
        <v>92</v>
      </c>
      <c r="D54" s="100">
        <v>60</v>
      </c>
      <c r="E54" s="90">
        <v>60</v>
      </c>
      <c r="F54" s="169">
        <v>60</v>
      </c>
      <c r="G54" s="169">
        <v>60</v>
      </c>
      <c r="H54" s="194">
        <v>0</v>
      </c>
      <c r="I54" s="160">
        <v>45754</v>
      </c>
      <c r="J54" s="18"/>
    </row>
    <row r="55" spans="2:10" x14ac:dyDescent="0.25">
      <c r="B55" s="16" t="s">
        <v>32</v>
      </c>
      <c r="C55" s="17" t="s">
        <v>90</v>
      </c>
      <c r="D55" s="100">
        <v>10.07</v>
      </c>
      <c r="E55" s="90">
        <v>10.07</v>
      </c>
      <c r="F55" s="143">
        <f t="shared" ref="F55:F63" si="1">D55*H55+D55</f>
        <v>10.573500000000001</v>
      </c>
      <c r="G55" s="143">
        <f>F55</f>
        <v>10.573500000000001</v>
      </c>
      <c r="H55" s="194">
        <v>0.05</v>
      </c>
      <c r="I55" s="160">
        <v>45754</v>
      </c>
      <c r="J55" s="18"/>
    </row>
    <row r="56" spans="2:10" x14ac:dyDescent="0.25">
      <c r="B56" s="16" t="s">
        <v>33</v>
      </c>
      <c r="C56" s="17" t="s">
        <v>90</v>
      </c>
      <c r="D56" s="100">
        <v>17.61</v>
      </c>
      <c r="E56" s="90">
        <v>17.61</v>
      </c>
      <c r="F56" s="143">
        <f t="shared" si="1"/>
        <v>18.490500000000001</v>
      </c>
      <c r="G56" s="147">
        <f t="shared" ref="G56:G63" si="2">F56</f>
        <v>18.490500000000001</v>
      </c>
      <c r="H56" s="194">
        <v>0.05</v>
      </c>
      <c r="I56" s="160">
        <v>45754</v>
      </c>
      <c r="J56" s="18"/>
    </row>
    <row r="57" spans="2:10" x14ac:dyDescent="0.25">
      <c r="B57" s="16" t="s">
        <v>34</v>
      </c>
      <c r="C57" s="17" t="s">
        <v>90</v>
      </c>
      <c r="D57" s="100">
        <v>20.97</v>
      </c>
      <c r="E57" s="90">
        <v>20.97</v>
      </c>
      <c r="F57" s="143">
        <f t="shared" si="1"/>
        <v>22.0185</v>
      </c>
      <c r="G57" s="147">
        <f t="shared" si="2"/>
        <v>22.0185</v>
      </c>
      <c r="H57" s="194">
        <v>0.05</v>
      </c>
      <c r="I57" s="160">
        <v>45754</v>
      </c>
      <c r="J57" s="18"/>
    </row>
    <row r="58" spans="2:10" x14ac:dyDescent="0.25">
      <c r="B58" s="16" t="s">
        <v>35</v>
      </c>
      <c r="C58" s="17" t="s">
        <v>90</v>
      </c>
      <c r="D58" s="100">
        <v>25.17</v>
      </c>
      <c r="E58" s="90">
        <v>25.17</v>
      </c>
      <c r="F58" s="143">
        <f t="shared" si="1"/>
        <v>26.428500000000003</v>
      </c>
      <c r="G58" s="147">
        <f t="shared" si="2"/>
        <v>26.428500000000003</v>
      </c>
      <c r="H58" s="194">
        <v>0.05</v>
      </c>
      <c r="I58" s="160">
        <v>45754</v>
      </c>
      <c r="J58" s="18"/>
    </row>
    <row r="59" spans="2:10" x14ac:dyDescent="0.25">
      <c r="B59" s="16" t="s">
        <v>36</v>
      </c>
      <c r="C59" s="17" t="s">
        <v>90</v>
      </c>
      <c r="D59" s="100">
        <v>31.46</v>
      </c>
      <c r="E59" s="90">
        <v>31.46</v>
      </c>
      <c r="F59" s="143">
        <f t="shared" si="1"/>
        <v>33.033000000000001</v>
      </c>
      <c r="G59" s="147">
        <f t="shared" si="2"/>
        <v>33.033000000000001</v>
      </c>
      <c r="H59" s="194">
        <v>0.05</v>
      </c>
      <c r="I59" s="160">
        <v>45754</v>
      </c>
      <c r="J59" s="18"/>
    </row>
    <row r="60" spans="2:10" x14ac:dyDescent="0.25">
      <c r="B60" s="16" t="s">
        <v>37</v>
      </c>
      <c r="C60" s="17" t="s">
        <v>90</v>
      </c>
      <c r="D60" s="100">
        <v>50.33</v>
      </c>
      <c r="E60" s="90">
        <v>50.33</v>
      </c>
      <c r="F60" s="143">
        <f t="shared" si="1"/>
        <v>52.846499999999999</v>
      </c>
      <c r="G60" s="147">
        <f t="shared" si="2"/>
        <v>52.846499999999999</v>
      </c>
      <c r="H60" s="194">
        <v>0.05</v>
      </c>
      <c r="I60" s="160">
        <v>45754</v>
      </c>
      <c r="J60" s="18"/>
    </row>
    <row r="61" spans="2:10" x14ac:dyDescent="0.25">
      <c r="B61" s="16" t="s">
        <v>38</v>
      </c>
      <c r="C61" s="17" t="s">
        <v>90</v>
      </c>
      <c r="D61" s="100">
        <v>15.65</v>
      </c>
      <c r="E61" s="90">
        <v>15.65</v>
      </c>
      <c r="F61" s="143">
        <f t="shared" si="1"/>
        <v>16.432500000000001</v>
      </c>
      <c r="G61" s="147">
        <f t="shared" si="2"/>
        <v>16.432500000000001</v>
      </c>
      <c r="H61" s="194">
        <v>0.05</v>
      </c>
      <c r="I61" s="160">
        <v>45754</v>
      </c>
      <c r="J61" s="18"/>
    </row>
    <row r="62" spans="2:10" x14ac:dyDescent="0.25">
      <c r="B62" s="16" t="s">
        <v>39</v>
      </c>
      <c r="C62" s="17" t="s">
        <v>90</v>
      </c>
      <c r="D62" s="100">
        <v>21.9</v>
      </c>
      <c r="E62" s="90">
        <v>21.9</v>
      </c>
      <c r="F62" s="143">
        <f t="shared" si="1"/>
        <v>22.994999999999997</v>
      </c>
      <c r="G62" s="147">
        <f t="shared" si="2"/>
        <v>22.994999999999997</v>
      </c>
      <c r="H62" s="194">
        <v>0.05</v>
      </c>
      <c r="I62" s="160">
        <v>45754</v>
      </c>
      <c r="J62" s="18"/>
    </row>
    <row r="63" spans="2:10" ht="28.5" thickBot="1" x14ac:dyDescent="0.3">
      <c r="B63" s="48" t="s">
        <v>116</v>
      </c>
      <c r="C63" s="49" t="s">
        <v>90</v>
      </c>
      <c r="D63" s="105">
        <v>25.17</v>
      </c>
      <c r="E63" s="122">
        <v>25.17</v>
      </c>
      <c r="F63" s="161">
        <f t="shared" si="1"/>
        <v>26.428500000000003</v>
      </c>
      <c r="G63" s="162">
        <f t="shared" si="2"/>
        <v>26.428500000000003</v>
      </c>
      <c r="H63" s="198">
        <v>0.05</v>
      </c>
      <c r="I63" s="163">
        <v>45754</v>
      </c>
      <c r="J63" s="117"/>
    </row>
    <row r="64" spans="2:10" ht="15.75" thickBot="1" x14ac:dyDescent="0.3">
      <c r="B64" s="23"/>
      <c r="C64" s="24"/>
      <c r="D64" s="36"/>
      <c r="E64" s="36"/>
      <c r="F64" s="25"/>
      <c r="G64" s="25"/>
      <c r="H64" s="201"/>
      <c r="I64" s="26"/>
      <c r="J64" s="27"/>
    </row>
    <row r="65" spans="2:10" ht="16.5" thickBot="1" x14ac:dyDescent="0.3">
      <c r="B65" s="119" t="s">
        <v>41</v>
      </c>
      <c r="C65" s="28"/>
      <c r="D65" s="106"/>
      <c r="E65" s="106"/>
      <c r="F65" s="58"/>
      <c r="G65" s="58"/>
      <c r="H65" s="197"/>
      <c r="I65" s="30"/>
      <c r="J65" s="60"/>
    </row>
    <row r="66" spans="2:10" ht="27" x14ac:dyDescent="0.25">
      <c r="B66" s="61" t="s">
        <v>109</v>
      </c>
      <c r="C66" s="14" t="s">
        <v>90</v>
      </c>
      <c r="D66" s="99">
        <v>17.501000000000001</v>
      </c>
      <c r="E66" s="89">
        <v>17.501000000000001</v>
      </c>
      <c r="F66" s="167">
        <v>18.55</v>
      </c>
      <c r="G66" s="168">
        <f t="shared" ref="G66:G74" si="3">F66</f>
        <v>18.55</v>
      </c>
      <c r="H66" s="195">
        <f t="shared" ref="H66:H75" si="4">(+F66-D66)/D66</f>
        <v>5.9939432032455255E-2</v>
      </c>
      <c r="I66" s="142">
        <v>45754</v>
      </c>
      <c r="J66" s="40"/>
    </row>
    <row r="67" spans="2:10" ht="51" x14ac:dyDescent="0.25">
      <c r="B67" s="171" t="s">
        <v>110</v>
      </c>
      <c r="C67" s="17" t="s">
        <v>90</v>
      </c>
      <c r="D67" s="100">
        <v>18.404</v>
      </c>
      <c r="E67" s="90">
        <v>18.404</v>
      </c>
      <c r="F67" s="143">
        <v>19.510000000000002</v>
      </c>
      <c r="G67" s="147">
        <f t="shared" si="3"/>
        <v>19.510000000000002</v>
      </c>
      <c r="H67" s="194">
        <f t="shared" si="4"/>
        <v>6.0095631384481721E-2</v>
      </c>
      <c r="I67" s="160">
        <v>45754</v>
      </c>
      <c r="J67" s="18"/>
    </row>
    <row r="68" spans="2:10" ht="27" x14ac:dyDescent="0.25">
      <c r="B68" s="63" t="s">
        <v>124</v>
      </c>
      <c r="C68" s="17" t="s">
        <v>91</v>
      </c>
      <c r="D68" s="100">
        <v>114.93940000000001</v>
      </c>
      <c r="E68" s="90">
        <v>114.93940000000001</v>
      </c>
      <c r="F68" s="143">
        <f>+F21</f>
        <v>120.68637000000001</v>
      </c>
      <c r="G68" s="147">
        <f t="shared" si="3"/>
        <v>120.68637000000001</v>
      </c>
      <c r="H68" s="194">
        <f t="shared" si="4"/>
        <v>5.0000000000000037E-2</v>
      </c>
      <c r="I68" s="160">
        <v>45754</v>
      </c>
      <c r="J68" s="18"/>
    </row>
    <row r="69" spans="2:10" ht="27" x14ac:dyDescent="0.25">
      <c r="B69" s="63" t="s">
        <v>125</v>
      </c>
      <c r="C69" s="17" t="s">
        <v>91</v>
      </c>
      <c r="D69" s="100">
        <v>157.51</v>
      </c>
      <c r="E69" s="90">
        <v>157.51</v>
      </c>
      <c r="F69" s="143">
        <f>+F66*9</f>
        <v>166.95000000000002</v>
      </c>
      <c r="G69" s="147">
        <f t="shared" si="3"/>
        <v>166.95000000000002</v>
      </c>
      <c r="H69" s="194">
        <f t="shared" si="4"/>
        <v>5.9932702685543945E-2</v>
      </c>
      <c r="I69" s="160">
        <v>45754</v>
      </c>
      <c r="J69" s="18"/>
    </row>
    <row r="70" spans="2:10" x14ac:dyDescent="0.25">
      <c r="B70" s="35" t="s">
        <v>42</v>
      </c>
      <c r="C70" s="17" t="s">
        <v>90</v>
      </c>
      <c r="D70" s="100">
        <v>24.757999999999999</v>
      </c>
      <c r="E70" s="90">
        <v>24.757999999999999</v>
      </c>
      <c r="F70" s="143">
        <v>26.24</v>
      </c>
      <c r="G70" s="147">
        <f t="shared" si="3"/>
        <v>26.24</v>
      </c>
      <c r="H70" s="194">
        <f t="shared" si="4"/>
        <v>5.9859439373131894E-2</v>
      </c>
      <c r="I70" s="160">
        <v>45754</v>
      </c>
      <c r="J70" s="18"/>
    </row>
    <row r="71" spans="2:10" x14ac:dyDescent="0.25">
      <c r="B71" s="35" t="s">
        <v>43</v>
      </c>
      <c r="C71" s="17" t="s">
        <v>90</v>
      </c>
      <c r="D71" s="100">
        <v>33.315000000000005</v>
      </c>
      <c r="E71" s="90">
        <v>33.315000000000005</v>
      </c>
      <c r="F71" s="143">
        <f>+F33</f>
        <v>35.32</v>
      </c>
      <c r="G71" s="147">
        <f t="shared" si="3"/>
        <v>35.32</v>
      </c>
      <c r="H71" s="194">
        <f t="shared" si="4"/>
        <v>6.0183100705387821E-2</v>
      </c>
      <c r="I71" s="160">
        <v>45754</v>
      </c>
      <c r="J71" s="18"/>
    </row>
    <row r="72" spans="2:10" x14ac:dyDescent="0.25">
      <c r="B72" s="16" t="s">
        <v>44</v>
      </c>
      <c r="C72" s="17" t="s">
        <v>91</v>
      </c>
      <c r="D72" s="107">
        <v>114.93940000000001</v>
      </c>
      <c r="E72" s="107">
        <v>114.93940000000001</v>
      </c>
      <c r="F72" s="159">
        <f>+F21</f>
        <v>120.68637000000001</v>
      </c>
      <c r="G72" s="172">
        <f t="shared" si="3"/>
        <v>120.68637000000001</v>
      </c>
      <c r="H72" s="194">
        <f t="shared" si="4"/>
        <v>5.0000000000000037E-2</v>
      </c>
      <c r="I72" s="160">
        <v>45754</v>
      </c>
      <c r="J72" s="18"/>
    </row>
    <row r="73" spans="2:10" x14ac:dyDescent="0.25">
      <c r="B73" s="16" t="s">
        <v>45</v>
      </c>
      <c r="C73" s="17" t="s">
        <v>91</v>
      </c>
      <c r="D73" s="107">
        <v>222.822</v>
      </c>
      <c r="E73" s="107">
        <v>222.822</v>
      </c>
      <c r="F73" s="159">
        <f>+F32*9</f>
        <v>236.16</v>
      </c>
      <c r="G73" s="172">
        <f t="shared" si="3"/>
        <v>236.16</v>
      </c>
      <c r="H73" s="194">
        <f t="shared" si="4"/>
        <v>5.9859439373131887E-2</v>
      </c>
      <c r="I73" s="160">
        <v>45754</v>
      </c>
      <c r="J73" s="18"/>
    </row>
    <row r="74" spans="2:10" x14ac:dyDescent="0.25">
      <c r="B74" s="16" t="s">
        <v>46</v>
      </c>
      <c r="C74" s="17" t="s">
        <v>90</v>
      </c>
      <c r="D74" s="107">
        <v>21.4</v>
      </c>
      <c r="E74" s="107">
        <v>21.4</v>
      </c>
      <c r="F74" s="159">
        <v>22.47</v>
      </c>
      <c r="G74" s="172">
        <f t="shared" si="3"/>
        <v>22.47</v>
      </c>
      <c r="H74" s="194">
        <f t="shared" si="4"/>
        <v>5.0000000000000017E-2</v>
      </c>
      <c r="I74" s="160">
        <v>45754</v>
      </c>
      <c r="J74" s="223"/>
    </row>
    <row r="75" spans="2:10" ht="15.75" thickBot="1" x14ac:dyDescent="0.3">
      <c r="B75" s="48" t="s">
        <v>47</v>
      </c>
      <c r="C75" s="49" t="s">
        <v>87</v>
      </c>
      <c r="D75" s="108">
        <v>759.83980000000008</v>
      </c>
      <c r="E75" s="105">
        <v>164.95</v>
      </c>
      <c r="F75" s="156">
        <f>+F78</f>
        <v>797.83179000000007</v>
      </c>
      <c r="G75" s="157">
        <f>G78</f>
        <v>173.19393000000002</v>
      </c>
      <c r="H75" s="198">
        <f t="shared" si="4"/>
        <v>4.9999999999999975E-2</v>
      </c>
      <c r="I75" s="158">
        <v>45754</v>
      </c>
      <c r="J75" s="224"/>
    </row>
    <row r="76" spans="2:10" ht="15.75" thickBot="1" x14ac:dyDescent="0.3">
      <c r="B76" s="51"/>
      <c r="C76" s="52"/>
      <c r="D76" s="53"/>
      <c r="E76" s="53"/>
      <c r="F76" s="54"/>
      <c r="G76" s="54"/>
      <c r="H76" s="203"/>
      <c r="I76" s="55"/>
      <c r="J76" s="56"/>
    </row>
    <row r="77" spans="2:10" ht="16.5" thickBot="1" x14ac:dyDescent="0.3">
      <c r="B77" s="118" t="s">
        <v>117</v>
      </c>
      <c r="C77" s="28"/>
      <c r="D77" s="57"/>
      <c r="E77" s="57"/>
      <c r="F77" s="57"/>
      <c r="G77" s="57"/>
      <c r="H77" s="197"/>
      <c r="I77" s="30"/>
      <c r="J77" s="12"/>
    </row>
    <row r="78" spans="2:10" x14ac:dyDescent="0.25">
      <c r="B78" s="173" t="s">
        <v>48</v>
      </c>
      <c r="C78" s="174" t="s">
        <v>87</v>
      </c>
      <c r="D78" s="99">
        <v>759.83980000000008</v>
      </c>
      <c r="E78" s="99">
        <v>164.94660000000002</v>
      </c>
      <c r="F78" s="152">
        <f>D78*H78+D78</f>
        <v>797.83179000000007</v>
      </c>
      <c r="G78" s="153">
        <f>E78*H78+E78</f>
        <v>173.19393000000002</v>
      </c>
      <c r="H78" s="195">
        <v>0.05</v>
      </c>
      <c r="I78" s="142">
        <v>45754</v>
      </c>
      <c r="J78" s="65"/>
    </row>
    <row r="79" spans="2:10" x14ac:dyDescent="0.25">
      <c r="B79" s="175"/>
      <c r="C79" s="176" t="s">
        <v>91</v>
      </c>
      <c r="D79" s="100">
        <v>108.54854285714286</v>
      </c>
      <c r="E79" s="107">
        <v>23.563800000000004</v>
      </c>
      <c r="F79" s="159">
        <f>F78/7</f>
        <v>113.97597</v>
      </c>
      <c r="G79" s="172">
        <f>G78/7</f>
        <v>24.741990000000005</v>
      </c>
      <c r="H79" s="194">
        <v>0.05</v>
      </c>
      <c r="I79" s="160">
        <v>45754</v>
      </c>
      <c r="J79" s="18"/>
    </row>
    <row r="80" spans="2:10" x14ac:dyDescent="0.25">
      <c r="B80" s="66" t="s">
        <v>49</v>
      </c>
      <c r="C80" s="17" t="s">
        <v>87</v>
      </c>
      <c r="D80" s="95" t="s">
        <v>96</v>
      </c>
      <c r="E80" s="107">
        <v>82.473300000000009</v>
      </c>
      <c r="F80" s="154" t="s">
        <v>96</v>
      </c>
      <c r="G80" s="172">
        <f>E80*H80+E80</f>
        <v>86.596965000000012</v>
      </c>
      <c r="H80" s="194">
        <v>0.05</v>
      </c>
      <c r="I80" s="160">
        <v>45754</v>
      </c>
      <c r="J80" s="34"/>
    </row>
    <row r="81" spans="2:10" x14ac:dyDescent="0.25">
      <c r="B81" s="67" t="s">
        <v>50</v>
      </c>
      <c r="C81" s="17" t="s">
        <v>87</v>
      </c>
      <c r="D81" s="95" t="s">
        <v>96</v>
      </c>
      <c r="E81" s="107">
        <v>164.94660000000002</v>
      </c>
      <c r="F81" s="154" t="s">
        <v>96</v>
      </c>
      <c r="G81" s="172">
        <f>E81*H81+E81</f>
        <v>173.19393000000002</v>
      </c>
      <c r="H81" s="194">
        <v>0.05</v>
      </c>
      <c r="I81" s="160">
        <v>45754</v>
      </c>
      <c r="J81" s="18"/>
    </row>
    <row r="82" spans="2:10" x14ac:dyDescent="0.25">
      <c r="B82" s="16" t="s">
        <v>51</v>
      </c>
      <c r="C82" s="17" t="s">
        <v>87</v>
      </c>
      <c r="D82" s="107">
        <v>759.83980000000008</v>
      </c>
      <c r="E82" s="107">
        <v>759.83980000000008</v>
      </c>
      <c r="F82" s="159">
        <v>1238</v>
      </c>
      <c r="G82" s="172">
        <f t="shared" ref="G82:G84" si="5">F82</f>
        <v>1238</v>
      </c>
      <c r="H82" s="194"/>
      <c r="I82" s="160">
        <v>45754</v>
      </c>
      <c r="J82" s="18" t="s">
        <v>131</v>
      </c>
    </row>
    <row r="83" spans="2:10" x14ac:dyDescent="0.25">
      <c r="B83" s="16" t="s">
        <v>52</v>
      </c>
      <c r="C83" s="68" t="s">
        <v>87</v>
      </c>
      <c r="D83" s="90">
        <v>774.17640000000006</v>
      </c>
      <c r="E83" s="100">
        <v>164.95</v>
      </c>
      <c r="F83" s="154">
        <f>D83*H83+D83</f>
        <v>812.88522000000012</v>
      </c>
      <c r="G83" s="155">
        <f>E78*H83+E78</f>
        <v>173.19393000000002</v>
      </c>
      <c r="H83" s="194">
        <v>0.05</v>
      </c>
      <c r="I83" s="160">
        <v>45754</v>
      </c>
      <c r="J83" s="62" t="s">
        <v>132</v>
      </c>
    </row>
    <row r="84" spans="2:10" ht="15.75" thickBot="1" x14ac:dyDescent="0.3">
      <c r="B84" s="48" t="s">
        <v>53</v>
      </c>
      <c r="C84" s="129" t="s">
        <v>87</v>
      </c>
      <c r="D84" s="122">
        <v>774.17640000000006</v>
      </c>
      <c r="E84" s="105">
        <v>774.17640000000006</v>
      </c>
      <c r="F84" s="156">
        <f>F82</f>
        <v>1238</v>
      </c>
      <c r="G84" s="157">
        <f t="shared" si="5"/>
        <v>1238</v>
      </c>
      <c r="H84" s="198"/>
      <c r="I84" s="158">
        <v>45754</v>
      </c>
      <c r="J84" s="18" t="s">
        <v>131</v>
      </c>
    </row>
    <row r="85" spans="2:10" ht="15.75" thickBot="1" x14ac:dyDescent="0.3">
      <c r="B85" s="23"/>
      <c r="C85" s="24"/>
      <c r="D85" s="36"/>
      <c r="E85" s="36"/>
      <c r="F85" s="25"/>
      <c r="G85" s="25"/>
      <c r="H85" s="201"/>
      <c r="I85" s="26"/>
      <c r="J85" s="27"/>
    </row>
    <row r="86" spans="2:10" ht="16.5" thickBot="1" x14ac:dyDescent="0.3">
      <c r="B86" s="118" t="s">
        <v>54</v>
      </c>
      <c r="C86" s="28"/>
      <c r="D86" s="106"/>
      <c r="E86" s="106"/>
      <c r="F86" s="58"/>
      <c r="G86" s="58"/>
      <c r="H86" s="197"/>
      <c r="I86" s="30"/>
      <c r="J86" s="12"/>
    </row>
    <row r="87" spans="2:10" ht="24" x14ac:dyDescent="0.25">
      <c r="B87" s="13" t="s">
        <v>55</v>
      </c>
      <c r="C87" s="59" t="s">
        <v>93</v>
      </c>
      <c r="D87" s="99">
        <v>395.9</v>
      </c>
      <c r="E87" s="109">
        <v>395.9</v>
      </c>
      <c r="F87" s="177">
        <f>D87*H87+D87</f>
        <v>415.69499999999999</v>
      </c>
      <c r="G87" s="178">
        <f>F87</f>
        <v>415.69499999999999</v>
      </c>
      <c r="H87" s="195">
        <v>0.05</v>
      </c>
      <c r="I87" s="142">
        <v>45754</v>
      </c>
      <c r="J87" s="69"/>
    </row>
    <row r="88" spans="2:10" ht="24" x14ac:dyDescent="0.25">
      <c r="B88" s="16" t="s">
        <v>56</v>
      </c>
      <c r="C88" s="19" t="s">
        <v>94</v>
      </c>
      <c r="D88" s="100">
        <v>492.2</v>
      </c>
      <c r="E88" s="107">
        <v>492.2</v>
      </c>
      <c r="F88" s="159">
        <f>D88*H88+D88</f>
        <v>516.80999999999995</v>
      </c>
      <c r="G88" s="172">
        <f>F88</f>
        <v>516.80999999999995</v>
      </c>
      <c r="H88" s="194">
        <v>0.05</v>
      </c>
      <c r="I88" s="144">
        <v>45754</v>
      </c>
      <c r="J88" s="34"/>
    </row>
    <row r="89" spans="2:10" ht="24" x14ac:dyDescent="0.25">
      <c r="B89" s="16" t="s">
        <v>57</v>
      </c>
      <c r="C89" s="19" t="s">
        <v>95</v>
      </c>
      <c r="D89" s="100">
        <v>609.9</v>
      </c>
      <c r="E89" s="107">
        <v>609.9</v>
      </c>
      <c r="F89" s="159">
        <f>D89*H89+D89</f>
        <v>640.39499999999998</v>
      </c>
      <c r="G89" s="172">
        <f>F89</f>
        <v>640.39499999999998</v>
      </c>
      <c r="H89" s="194">
        <v>0.05</v>
      </c>
      <c r="I89" s="144">
        <v>45754</v>
      </c>
      <c r="J89" s="34"/>
    </row>
    <row r="90" spans="2:10" ht="15.75" thickBot="1" x14ac:dyDescent="0.3">
      <c r="B90" s="48" t="s">
        <v>58</v>
      </c>
      <c r="C90" s="49" t="s">
        <v>87</v>
      </c>
      <c r="D90" s="105">
        <v>659.12</v>
      </c>
      <c r="E90" s="105">
        <v>164.95</v>
      </c>
      <c r="F90" s="156">
        <f>D90*H90+D90</f>
        <v>692.07600000000002</v>
      </c>
      <c r="G90" s="157">
        <f>+G78</f>
        <v>173.19393000000002</v>
      </c>
      <c r="H90" s="198">
        <v>0.05</v>
      </c>
      <c r="I90" s="158">
        <v>45754</v>
      </c>
      <c r="J90" s="64"/>
    </row>
    <row r="91" spans="2:10" ht="15.75" thickBot="1" x14ac:dyDescent="0.3">
      <c r="B91" s="23"/>
      <c r="C91" s="24"/>
      <c r="D91" s="36"/>
      <c r="E91" s="36"/>
      <c r="F91" s="25"/>
      <c r="G91" s="25"/>
      <c r="H91" s="201"/>
      <c r="I91" s="26"/>
      <c r="J91" s="27"/>
    </row>
    <row r="92" spans="2:10" ht="16.5" thickBot="1" x14ac:dyDescent="0.3">
      <c r="B92" s="130" t="s">
        <v>59</v>
      </c>
      <c r="C92" s="28"/>
      <c r="D92" s="103"/>
      <c r="E92" s="103"/>
      <c r="F92" s="45"/>
      <c r="G92" s="45"/>
      <c r="H92" s="197"/>
      <c r="I92" s="30"/>
      <c r="J92" s="12"/>
    </row>
    <row r="93" spans="2:10" x14ac:dyDescent="0.25">
      <c r="B93" s="13" t="s">
        <v>60</v>
      </c>
      <c r="C93" s="14" t="s">
        <v>87</v>
      </c>
      <c r="D93" s="99"/>
      <c r="E93" s="99">
        <v>799.54679999999996</v>
      </c>
      <c r="F93" s="152" t="s">
        <v>96</v>
      </c>
      <c r="G93" s="153">
        <f>E93*H93+E93</f>
        <v>839.52413999999999</v>
      </c>
      <c r="H93" s="195">
        <v>0.05</v>
      </c>
      <c r="I93" s="142">
        <v>45754</v>
      </c>
      <c r="J93" s="15"/>
    </row>
    <row r="94" spans="2:10" ht="15.75" thickBot="1" x14ac:dyDescent="0.3">
      <c r="B94" s="48" t="s">
        <v>61</v>
      </c>
      <c r="C94" s="49" t="s">
        <v>87</v>
      </c>
      <c r="D94" s="105"/>
      <c r="E94" s="105">
        <v>164.95</v>
      </c>
      <c r="F94" s="156" t="s">
        <v>96</v>
      </c>
      <c r="G94" s="157">
        <f>+G90</f>
        <v>173.19393000000002</v>
      </c>
      <c r="H94" s="198">
        <v>0.05</v>
      </c>
      <c r="I94" s="158">
        <v>45754</v>
      </c>
      <c r="J94" s="64"/>
    </row>
    <row r="95" spans="2:10" ht="15.75" thickBot="1" x14ac:dyDescent="0.3">
      <c r="B95" s="70"/>
      <c r="C95" s="71"/>
      <c r="D95" s="110"/>
      <c r="E95" s="110"/>
      <c r="F95" s="72"/>
      <c r="G95" s="72"/>
      <c r="H95" s="201"/>
      <c r="I95" s="73"/>
      <c r="J95" s="74"/>
    </row>
    <row r="96" spans="2:10" ht="16.5" thickBot="1" x14ac:dyDescent="0.3">
      <c r="B96" s="118" t="s">
        <v>62</v>
      </c>
      <c r="C96" s="28"/>
      <c r="D96" s="106"/>
      <c r="E96" s="106"/>
      <c r="F96" s="58"/>
      <c r="G96" s="58"/>
      <c r="H96" s="197"/>
      <c r="I96" s="30"/>
      <c r="J96" s="12"/>
    </row>
    <row r="97" spans="2:10" x14ac:dyDescent="0.25">
      <c r="B97" s="75" t="s">
        <v>63</v>
      </c>
      <c r="C97" s="14" t="s">
        <v>87</v>
      </c>
      <c r="D97" s="109">
        <v>16.88</v>
      </c>
      <c r="E97" s="109">
        <v>16.88</v>
      </c>
      <c r="F97" s="177">
        <v>17.73</v>
      </c>
      <c r="G97" s="178">
        <f>F97</f>
        <v>17.73</v>
      </c>
      <c r="H97" s="195">
        <v>0.05</v>
      </c>
      <c r="I97" s="142">
        <v>45754</v>
      </c>
      <c r="J97" s="76"/>
    </row>
    <row r="98" spans="2:10" x14ac:dyDescent="0.25">
      <c r="B98" s="77" t="s">
        <v>64</v>
      </c>
      <c r="C98" s="19" t="s">
        <v>88</v>
      </c>
      <c r="D98" s="107">
        <v>18.79</v>
      </c>
      <c r="E98" s="107">
        <v>18.79</v>
      </c>
      <c r="F98" s="159">
        <v>19.72</v>
      </c>
      <c r="G98" s="172">
        <f>F98</f>
        <v>19.72</v>
      </c>
      <c r="H98" s="194">
        <v>0.05</v>
      </c>
      <c r="I98" s="144">
        <v>45754</v>
      </c>
      <c r="J98" s="43"/>
    </row>
    <row r="99" spans="2:10" ht="15.75" thickBot="1" x14ac:dyDescent="0.3">
      <c r="B99" s="131" t="s">
        <v>65</v>
      </c>
      <c r="C99" s="49" t="s">
        <v>87</v>
      </c>
      <c r="D99" s="108">
        <v>21.31</v>
      </c>
      <c r="E99" s="108">
        <v>21.31</v>
      </c>
      <c r="F99" s="179">
        <v>22.37</v>
      </c>
      <c r="G99" s="180">
        <f>F99</f>
        <v>22.37</v>
      </c>
      <c r="H99" s="198">
        <v>0.05</v>
      </c>
      <c r="I99" s="158">
        <v>45754</v>
      </c>
      <c r="J99" s="132"/>
    </row>
    <row r="100" spans="2:10" ht="15.75" thickBot="1" x14ac:dyDescent="0.3">
      <c r="B100" s="23"/>
      <c r="C100" s="24"/>
      <c r="D100" s="36"/>
      <c r="E100" s="36"/>
      <c r="F100" s="25"/>
      <c r="G100" s="25"/>
      <c r="H100" s="201"/>
      <c r="I100" s="26"/>
      <c r="J100" s="27"/>
    </row>
    <row r="101" spans="2:10" ht="16.5" thickBot="1" x14ac:dyDescent="0.3">
      <c r="B101" s="119" t="s">
        <v>66</v>
      </c>
      <c r="C101" s="28"/>
      <c r="D101" s="106"/>
      <c r="E101" s="106"/>
      <c r="F101" s="58"/>
      <c r="G101" s="58"/>
      <c r="H101" s="197"/>
      <c r="I101" s="30"/>
      <c r="J101" s="12"/>
    </row>
    <row r="102" spans="2:10" ht="15.75" thickBot="1" x14ac:dyDescent="0.3">
      <c r="B102" s="133" t="s">
        <v>67</v>
      </c>
      <c r="C102" s="127"/>
      <c r="D102" s="134" t="s">
        <v>96</v>
      </c>
      <c r="E102" s="128">
        <v>10</v>
      </c>
      <c r="F102" s="188" t="s">
        <v>96</v>
      </c>
      <c r="G102" s="181">
        <f>+E102</f>
        <v>10</v>
      </c>
      <c r="H102" s="205"/>
      <c r="I102" s="170">
        <v>45748</v>
      </c>
      <c r="J102" s="135" t="s">
        <v>105</v>
      </c>
    </row>
    <row r="103" spans="2:10" ht="15.75" thickBot="1" x14ac:dyDescent="0.3">
      <c r="B103" s="23"/>
      <c r="C103" s="24"/>
      <c r="D103" s="36"/>
      <c r="E103" s="36"/>
      <c r="F103" s="25"/>
      <c r="G103" s="25"/>
      <c r="H103" s="201"/>
      <c r="I103" s="26"/>
      <c r="J103" s="27"/>
    </row>
    <row r="104" spans="2:10" ht="16.5" thickBot="1" x14ac:dyDescent="0.3">
      <c r="B104" s="209" t="s">
        <v>68</v>
      </c>
      <c r="C104" s="28"/>
      <c r="D104" s="106"/>
      <c r="E104" s="106"/>
      <c r="F104" s="58"/>
      <c r="G104" s="58"/>
      <c r="H104" s="197"/>
      <c r="I104" s="78"/>
      <c r="J104" s="12"/>
    </row>
    <row r="105" spans="2:10" x14ac:dyDescent="0.25">
      <c r="B105" s="13" t="s">
        <v>69</v>
      </c>
      <c r="C105" s="14"/>
      <c r="D105" s="125" t="s">
        <v>96</v>
      </c>
      <c r="E105" s="111">
        <v>745</v>
      </c>
      <c r="F105" s="183" t="s">
        <v>96</v>
      </c>
      <c r="G105" s="183">
        <v>944</v>
      </c>
      <c r="H105" s="212">
        <f>(+G105-E105)/E105</f>
        <v>0.26711409395973157</v>
      </c>
      <c r="I105" s="213">
        <v>45658</v>
      </c>
      <c r="J105" s="214" t="s">
        <v>108</v>
      </c>
    </row>
    <row r="106" spans="2:10" x14ac:dyDescent="0.25">
      <c r="B106" s="16" t="s">
        <v>70</v>
      </c>
      <c r="C106" s="17"/>
      <c r="D106" s="95" t="s">
        <v>96</v>
      </c>
      <c r="E106" s="94">
        <v>775</v>
      </c>
      <c r="F106" s="169" t="s">
        <v>96</v>
      </c>
      <c r="G106" s="169">
        <v>982</v>
      </c>
      <c r="H106" s="200">
        <f>(+G106-E106)/E106</f>
        <v>0.26709677419354838</v>
      </c>
      <c r="I106" s="208">
        <v>45658</v>
      </c>
      <c r="J106" s="79" t="s">
        <v>108</v>
      </c>
    </row>
    <row r="107" spans="2:10" ht="27" x14ac:dyDescent="0.25">
      <c r="B107" s="16" t="s">
        <v>135</v>
      </c>
      <c r="C107" s="17"/>
      <c r="D107" s="95" t="s">
        <v>96</v>
      </c>
      <c r="E107" s="94">
        <v>650</v>
      </c>
      <c r="F107" s="169" t="s">
        <v>96</v>
      </c>
      <c r="G107" s="169">
        <v>824</v>
      </c>
      <c r="H107" s="200">
        <f>(+G107-E107)/E107</f>
        <v>0.26769230769230767</v>
      </c>
      <c r="I107" s="208">
        <v>45658</v>
      </c>
      <c r="J107" s="79" t="s">
        <v>108</v>
      </c>
    </row>
    <row r="108" spans="2:10" ht="27" x14ac:dyDescent="0.25">
      <c r="B108" s="16" t="s">
        <v>136</v>
      </c>
      <c r="C108" s="17"/>
      <c r="D108" s="95" t="s">
        <v>96</v>
      </c>
      <c r="E108" s="112">
        <v>3.5000000000000003E-2</v>
      </c>
      <c r="F108" s="189" t="s">
        <v>96</v>
      </c>
      <c r="G108" s="211">
        <v>3.5000000000000003E-2</v>
      </c>
      <c r="H108" s="200"/>
      <c r="I108" s="208">
        <v>45658</v>
      </c>
      <c r="J108" s="79" t="s">
        <v>108</v>
      </c>
    </row>
    <row r="109" spans="2:10" ht="45" x14ac:dyDescent="0.25">
      <c r="B109" s="16" t="s">
        <v>134</v>
      </c>
      <c r="C109" s="17"/>
      <c r="D109" s="95" t="s">
        <v>96</v>
      </c>
      <c r="E109" s="94">
        <v>300</v>
      </c>
      <c r="F109" s="169" t="s">
        <v>96</v>
      </c>
      <c r="G109" s="169">
        <v>380</v>
      </c>
      <c r="H109" s="200">
        <f>(+G109-E109)/E109</f>
        <v>0.26666666666666666</v>
      </c>
      <c r="I109" s="208">
        <v>45658</v>
      </c>
      <c r="J109" s="79" t="s">
        <v>108</v>
      </c>
    </row>
    <row r="110" spans="2:10" x14ac:dyDescent="0.25">
      <c r="B110" s="16" t="s">
        <v>71</v>
      </c>
      <c r="C110" s="17"/>
      <c r="D110" s="95" t="s">
        <v>96</v>
      </c>
      <c r="E110" s="94">
        <v>216</v>
      </c>
      <c r="F110" s="169" t="s">
        <v>96</v>
      </c>
      <c r="G110" s="169">
        <v>274</v>
      </c>
      <c r="H110" s="200">
        <f>(+G110-E110)/E110</f>
        <v>0.26851851851851855</v>
      </c>
      <c r="I110" s="208">
        <v>45658</v>
      </c>
      <c r="J110" s="79" t="s">
        <v>108</v>
      </c>
    </row>
    <row r="111" spans="2:10" x14ac:dyDescent="0.25">
      <c r="B111" s="16" t="s">
        <v>133</v>
      </c>
      <c r="C111" s="17"/>
      <c r="D111" s="95">
        <v>371</v>
      </c>
      <c r="E111" s="94">
        <v>371</v>
      </c>
      <c r="F111" s="169">
        <v>421</v>
      </c>
      <c r="G111" s="169">
        <v>421</v>
      </c>
      <c r="H111" s="200">
        <f>(+G111-E111)/E111</f>
        <v>0.13477088948787061</v>
      </c>
      <c r="I111" s="208">
        <v>45658</v>
      </c>
      <c r="J111" s="79" t="s">
        <v>108</v>
      </c>
    </row>
    <row r="112" spans="2:10" x14ac:dyDescent="0.25">
      <c r="B112" s="16" t="s">
        <v>72</v>
      </c>
      <c r="C112" s="17"/>
      <c r="D112" s="95" t="s">
        <v>96</v>
      </c>
      <c r="E112" s="94">
        <v>5</v>
      </c>
      <c r="F112" s="169" t="s">
        <v>96</v>
      </c>
      <c r="G112" s="169">
        <v>5</v>
      </c>
      <c r="H112" s="194">
        <v>0</v>
      </c>
      <c r="I112" s="193">
        <v>45658</v>
      </c>
      <c r="J112" s="79" t="s">
        <v>108</v>
      </c>
    </row>
    <row r="113" spans="2:10" ht="15.75" thickBot="1" x14ac:dyDescent="0.3">
      <c r="B113" s="48" t="s">
        <v>73</v>
      </c>
      <c r="C113" s="49"/>
      <c r="D113" s="104" t="s">
        <v>96</v>
      </c>
      <c r="E113" s="113">
        <v>173.18</v>
      </c>
      <c r="F113" s="190" t="s">
        <v>96</v>
      </c>
      <c r="G113" s="190">
        <f>E113*H113+E113</f>
        <v>181.839</v>
      </c>
      <c r="H113" s="198">
        <v>0.05</v>
      </c>
      <c r="I113" s="215">
        <v>45658</v>
      </c>
      <c r="J113" s="1" t="s">
        <v>108</v>
      </c>
    </row>
    <row r="114" spans="2:10" ht="15.75" thickBot="1" x14ac:dyDescent="0.3">
      <c r="B114" s="210"/>
      <c r="C114" s="52"/>
      <c r="D114" s="53"/>
      <c r="E114" s="53"/>
      <c r="F114" s="54"/>
      <c r="G114" s="54"/>
      <c r="H114" s="203"/>
      <c r="I114" s="55"/>
      <c r="J114" s="56"/>
    </row>
    <row r="115" spans="2:10" ht="32.25" thickBot="1" x14ac:dyDescent="0.3">
      <c r="B115" s="136" t="s">
        <v>74</v>
      </c>
      <c r="C115" s="81"/>
      <c r="D115" s="106"/>
      <c r="E115" s="106"/>
      <c r="F115" s="58"/>
      <c r="G115" s="58"/>
      <c r="H115" s="197"/>
      <c r="I115" s="30"/>
      <c r="J115" s="82"/>
    </row>
    <row r="116" spans="2:10" ht="30" x14ac:dyDescent="0.25">
      <c r="B116" s="13" t="s">
        <v>75</v>
      </c>
      <c r="C116" s="14"/>
      <c r="D116" s="225" t="s">
        <v>96</v>
      </c>
      <c r="E116" s="111">
        <v>810.09</v>
      </c>
      <c r="F116" s="152" t="s">
        <v>96</v>
      </c>
      <c r="G116" s="183">
        <f>E116*H116+E116+0.01</f>
        <v>850.60450000000003</v>
      </c>
      <c r="H116" s="199">
        <v>0.05</v>
      </c>
      <c r="I116" s="184">
        <v>45754</v>
      </c>
      <c r="J116" s="83"/>
    </row>
    <row r="117" spans="2:10" ht="30" x14ac:dyDescent="0.25">
      <c r="B117" s="16" t="s">
        <v>76</v>
      </c>
      <c r="C117" s="17"/>
      <c r="D117" s="95" t="s">
        <v>96</v>
      </c>
      <c r="E117" s="94">
        <v>117.6</v>
      </c>
      <c r="F117" s="154" t="s">
        <v>96</v>
      </c>
      <c r="G117" s="169">
        <f>E117*H117+E117</f>
        <v>123.47999999999999</v>
      </c>
      <c r="H117" s="194">
        <v>0.05</v>
      </c>
      <c r="I117" s="160">
        <v>45754</v>
      </c>
      <c r="J117" s="84"/>
    </row>
    <row r="118" spans="2:10" ht="48.75" thickBot="1" x14ac:dyDescent="0.3">
      <c r="B118" s="48" t="s">
        <v>77</v>
      </c>
      <c r="C118" s="49"/>
      <c r="D118" s="226" t="s">
        <v>96</v>
      </c>
      <c r="E118" s="114">
        <v>4.65E-2</v>
      </c>
      <c r="F118" s="191" t="s">
        <v>96</v>
      </c>
      <c r="G118" s="185">
        <v>4.2500000000000003E-2</v>
      </c>
      <c r="H118" s="206">
        <v>4.2500000000000003E-2</v>
      </c>
      <c r="I118" s="182">
        <v>45658</v>
      </c>
      <c r="J118" s="1" t="s">
        <v>111</v>
      </c>
    </row>
    <row r="119" spans="2:10" ht="15.75" thickBot="1" x14ac:dyDescent="0.3">
      <c r="B119" s="80"/>
      <c r="C119" s="24"/>
      <c r="D119" s="36"/>
      <c r="E119" s="36"/>
      <c r="F119" s="25"/>
      <c r="G119" s="25"/>
      <c r="H119" s="201"/>
      <c r="I119" s="26"/>
      <c r="J119" s="27"/>
    </row>
    <row r="120" spans="2:10" ht="32.25" thickBot="1" x14ac:dyDescent="0.3">
      <c r="B120" s="209" t="s">
        <v>78</v>
      </c>
      <c r="C120" s="85"/>
      <c r="D120" s="115"/>
      <c r="E120" s="106"/>
      <c r="F120" s="58"/>
      <c r="G120" s="58"/>
      <c r="H120" s="197"/>
      <c r="I120" s="30"/>
      <c r="J120" s="86"/>
    </row>
    <row r="121" spans="2:10" x14ac:dyDescent="0.25">
      <c r="B121" s="13" t="s">
        <v>79</v>
      </c>
      <c r="C121" s="14" t="s">
        <v>90</v>
      </c>
      <c r="D121" s="125" t="s">
        <v>96</v>
      </c>
      <c r="E121" s="109">
        <v>37.28</v>
      </c>
      <c r="F121" s="152" t="s">
        <v>96</v>
      </c>
      <c r="G121" s="177">
        <f>E121*H121+E121</f>
        <v>39.143999999999998</v>
      </c>
      <c r="H121" s="195">
        <v>0.05</v>
      </c>
      <c r="I121" s="166">
        <v>45748</v>
      </c>
      <c r="J121" s="126"/>
    </row>
    <row r="122" spans="2:10" x14ac:dyDescent="0.25">
      <c r="B122" s="16" t="s">
        <v>80</v>
      </c>
      <c r="C122" s="17" t="s">
        <v>90</v>
      </c>
      <c r="D122" s="95" t="s">
        <v>96</v>
      </c>
      <c r="E122" s="107">
        <v>32.03</v>
      </c>
      <c r="F122" s="154" t="s">
        <v>96</v>
      </c>
      <c r="G122" s="159">
        <f>E122*H122+E122</f>
        <v>33.631500000000003</v>
      </c>
      <c r="H122" s="194">
        <v>0.05</v>
      </c>
      <c r="I122" s="160">
        <v>45748</v>
      </c>
      <c r="J122" s="41"/>
    </row>
    <row r="123" spans="2:10" x14ac:dyDescent="0.25">
      <c r="B123" s="16" t="s">
        <v>81</v>
      </c>
      <c r="C123" s="17" t="s">
        <v>90</v>
      </c>
      <c r="D123" s="95" t="s">
        <v>96</v>
      </c>
      <c r="E123" s="107">
        <v>28.51</v>
      </c>
      <c r="F123" s="154" t="s">
        <v>96</v>
      </c>
      <c r="G123" s="159">
        <f>E123*H123+E123-0.01</f>
        <v>29.9255</v>
      </c>
      <c r="H123" s="194">
        <v>0.05</v>
      </c>
      <c r="I123" s="160">
        <v>45748</v>
      </c>
      <c r="J123" s="41"/>
    </row>
    <row r="124" spans="2:10" x14ac:dyDescent="0.25">
      <c r="B124" s="16" t="s">
        <v>82</v>
      </c>
      <c r="C124" s="17" t="s">
        <v>90</v>
      </c>
      <c r="D124" s="95" t="s">
        <v>96</v>
      </c>
      <c r="E124" s="107">
        <v>24.89</v>
      </c>
      <c r="F124" s="154" t="s">
        <v>96</v>
      </c>
      <c r="G124" s="159">
        <f>E124*H124+E124</f>
        <v>26.134499999999999</v>
      </c>
      <c r="H124" s="194">
        <v>0.05</v>
      </c>
      <c r="I124" s="160">
        <v>45748</v>
      </c>
      <c r="J124" s="41"/>
    </row>
    <row r="125" spans="2:10" ht="30" x14ac:dyDescent="0.25">
      <c r="B125" s="16" t="s">
        <v>83</v>
      </c>
      <c r="C125" s="17" t="s">
        <v>90</v>
      </c>
      <c r="D125" s="107"/>
      <c r="E125" s="107"/>
      <c r="F125" s="154" t="s">
        <v>96</v>
      </c>
      <c r="G125" s="159">
        <v>39.14</v>
      </c>
      <c r="H125" s="194">
        <v>0.05</v>
      </c>
      <c r="I125" s="160">
        <v>45748</v>
      </c>
      <c r="J125" s="41"/>
    </row>
    <row r="126" spans="2:10" ht="30" x14ac:dyDescent="0.25">
      <c r="B126" s="87" t="s">
        <v>84</v>
      </c>
      <c r="C126" s="17" t="s">
        <v>90</v>
      </c>
      <c r="D126" s="107"/>
      <c r="E126" s="107"/>
      <c r="F126" s="154" t="s">
        <v>96</v>
      </c>
      <c r="G126" s="186">
        <v>33.630000000000003</v>
      </c>
      <c r="H126" s="194">
        <v>0.05</v>
      </c>
      <c r="I126" s="160">
        <v>45748</v>
      </c>
      <c r="J126" s="41"/>
    </row>
    <row r="127" spans="2:10" ht="15.75" thickBot="1" x14ac:dyDescent="0.3">
      <c r="B127" s="88" t="s">
        <v>85</v>
      </c>
      <c r="C127" s="49" t="s">
        <v>90</v>
      </c>
      <c r="D127" s="108"/>
      <c r="E127" s="108"/>
      <c r="F127" s="191" t="s">
        <v>96</v>
      </c>
      <c r="G127" s="187">
        <v>29.93</v>
      </c>
      <c r="H127" s="198">
        <v>0.05</v>
      </c>
      <c r="I127" s="163">
        <v>45748</v>
      </c>
      <c r="J127" s="50"/>
    </row>
    <row r="128" spans="2:10" ht="15.75" thickBot="1" x14ac:dyDescent="0.3">
      <c r="B128" s="51"/>
      <c r="C128" s="52"/>
      <c r="D128" s="53"/>
      <c r="E128" s="53"/>
      <c r="F128" s="54"/>
      <c r="G128" s="54"/>
      <c r="H128" s="203"/>
      <c r="I128" s="54"/>
      <c r="J128" s="56"/>
    </row>
    <row r="129" spans="8:8" x14ac:dyDescent="0.25">
      <c r="H129" s="207"/>
    </row>
    <row r="130" spans="8:8" x14ac:dyDescent="0.25">
      <c r="H130" s="207"/>
    </row>
    <row r="131" spans="8:8" x14ac:dyDescent="0.25">
      <c r="H131" s="207"/>
    </row>
    <row r="132" spans="8:8" x14ac:dyDescent="0.25">
      <c r="H132" s="207"/>
    </row>
    <row r="133" spans="8:8" x14ac:dyDescent="0.25">
      <c r="H133" s="207"/>
    </row>
    <row r="134" spans="8:8" x14ac:dyDescent="0.25">
      <c r="H134" s="207"/>
    </row>
    <row r="135" spans="8:8" x14ac:dyDescent="0.25">
      <c r="H135" s="207"/>
    </row>
    <row r="136" spans="8:8" x14ac:dyDescent="0.25">
      <c r="H136" s="207"/>
    </row>
    <row r="137" spans="8:8" x14ac:dyDescent="0.25">
      <c r="H137" s="207"/>
    </row>
    <row r="138" spans="8:8" x14ac:dyDescent="0.25">
      <c r="H138" s="207"/>
    </row>
    <row r="139" spans="8:8" x14ac:dyDescent="0.25">
      <c r="H139" s="207"/>
    </row>
    <row r="140" spans="8:8" x14ac:dyDescent="0.25">
      <c r="H140" s="207"/>
    </row>
    <row r="141" spans="8:8" x14ac:dyDescent="0.25">
      <c r="H141" s="207"/>
    </row>
    <row r="142" spans="8:8" x14ac:dyDescent="0.25">
      <c r="H142" s="207"/>
    </row>
    <row r="143" spans="8:8" x14ac:dyDescent="0.25">
      <c r="H143" s="207"/>
    </row>
    <row r="144" spans="8:8" x14ac:dyDescent="0.25">
      <c r="H144" s="207"/>
    </row>
    <row r="145" spans="8:8" x14ac:dyDescent="0.25">
      <c r="H145" s="207"/>
    </row>
    <row r="146" spans="8:8" x14ac:dyDescent="0.25">
      <c r="H146" s="207"/>
    </row>
    <row r="147" spans="8:8" x14ac:dyDescent="0.25">
      <c r="H147" s="207"/>
    </row>
    <row r="148" spans="8:8" x14ac:dyDescent="0.25">
      <c r="H148" s="207"/>
    </row>
    <row r="149" spans="8:8" x14ac:dyDescent="0.25">
      <c r="H149" s="207"/>
    </row>
    <row r="150" spans="8:8" x14ac:dyDescent="0.25">
      <c r="H150" s="207"/>
    </row>
    <row r="151" spans="8:8" x14ac:dyDescent="0.25">
      <c r="H151" s="207"/>
    </row>
    <row r="152" spans="8:8" x14ac:dyDescent="0.25">
      <c r="H152" s="207"/>
    </row>
    <row r="153" spans="8:8" x14ac:dyDescent="0.25">
      <c r="H153" s="207"/>
    </row>
    <row r="154" spans="8:8" x14ac:dyDescent="0.25">
      <c r="H154" s="207"/>
    </row>
    <row r="155" spans="8:8" x14ac:dyDescent="0.25">
      <c r="H155" s="207"/>
    </row>
    <row r="156" spans="8:8" x14ac:dyDescent="0.25">
      <c r="H156" s="207"/>
    </row>
    <row r="157" spans="8:8" x14ac:dyDescent="0.25">
      <c r="H157" s="207"/>
    </row>
    <row r="158" spans="8:8" x14ac:dyDescent="0.25">
      <c r="H158" s="207"/>
    </row>
    <row r="159" spans="8:8" x14ac:dyDescent="0.25">
      <c r="H159" s="207"/>
    </row>
    <row r="160" spans="8:8" x14ac:dyDescent="0.25">
      <c r="H160" s="207"/>
    </row>
    <row r="161" spans="8:8" x14ac:dyDescent="0.25">
      <c r="H161" s="207"/>
    </row>
    <row r="162" spans="8:8" x14ac:dyDescent="0.25">
      <c r="H162" s="207"/>
    </row>
    <row r="163" spans="8:8" x14ac:dyDescent="0.25">
      <c r="H163" s="207"/>
    </row>
    <row r="164" spans="8:8" x14ac:dyDescent="0.25">
      <c r="H164" s="207"/>
    </row>
    <row r="165" spans="8:8" x14ac:dyDescent="0.25">
      <c r="H165" s="207"/>
    </row>
    <row r="166" spans="8:8" x14ac:dyDescent="0.25">
      <c r="H166" s="207"/>
    </row>
    <row r="167" spans="8:8" x14ac:dyDescent="0.25">
      <c r="H167" s="207"/>
    </row>
    <row r="168" spans="8:8" x14ac:dyDescent="0.25">
      <c r="H168" s="207"/>
    </row>
    <row r="169" spans="8:8" x14ac:dyDescent="0.25">
      <c r="H169" s="207"/>
    </row>
    <row r="170" spans="8:8" x14ac:dyDescent="0.25">
      <c r="H170" s="207"/>
    </row>
    <row r="171" spans="8:8" x14ac:dyDescent="0.25">
      <c r="H171" s="207"/>
    </row>
    <row r="172" spans="8:8" x14ac:dyDescent="0.25">
      <c r="H172" s="207"/>
    </row>
    <row r="173" spans="8:8" x14ac:dyDescent="0.25">
      <c r="H173" s="207"/>
    </row>
    <row r="174" spans="8:8" x14ac:dyDescent="0.25">
      <c r="H174" s="207"/>
    </row>
    <row r="175" spans="8:8" x14ac:dyDescent="0.25">
      <c r="H175" s="207"/>
    </row>
    <row r="176" spans="8:8" x14ac:dyDescent="0.25">
      <c r="H176" s="207"/>
    </row>
    <row r="177" spans="8:8" x14ac:dyDescent="0.25">
      <c r="H177" s="207"/>
    </row>
    <row r="178" spans="8:8" x14ac:dyDescent="0.25">
      <c r="H178" s="207"/>
    </row>
    <row r="179" spans="8:8" x14ac:dyDescent="0.25">
      <c r="H179" s="207"/>
    </row>
    <row r="180" spans="8:8" x14ac:dyDescent="0.25">
      <c r="H180" s="207"/>
    </row>
    <row r="181" spans="8:8" x14ac:dyDescent="0.25">
      <c r="H181" s="207"/>
    </row>
    <row r="182" spans="8:8" x14ac:dyDescent="0.25">
      <c r="H182" s="207"/>
    </row>
  </sheetData>
  <mergeCells count="2">
    <mergeCell ref="B2:J2"/>
    <mergeCell ref="F25:G25"/>
  </mergeCells>
  <pageMargins left="0.7" right="0.7" top="0.75" bottom="0.75" header="0.3" footer="0.3"/>
  <pageSetup paperSize="0" orientation="portrait" r:id="rId1"/>
  <ignoredErrors>
    <ignoredError sqref="G83 G79 G1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version to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Hodges</dc:creator>
  <cp:lastModifiedBy>Alison Bruce</cp:lastModifiedBy>
  <dcterms:created xsi:type="dcterms:W3CDTF">2025-04-24T10:26:28Z</dcterms:created>
  <dcterms:modified xsi:type="dcterms:W3CDTF">2025-06-12T12:21:06Z</dcterms:modified>
</cp:coreProperties>
</file>